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c834d639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" sheetId="1" r:id="R290e7b78d01c477f"/>
    <x:sheet xmlns:r="http://schemas.openxmlformats.org/officeDocument/2006/relationships" name="CATALOGOS" sheetId="2" r:id="Rad082f73fdc54b56"/>
    <x:sheet xmlns:r="http://schemas.openxmlformats.org/officeDocument/2006/relationships" name="INCIDENCIAS" sheetId="3" r:id="Rcc3173fa215948a6"/>
    <x:sheet xmlns:r="http://schemas.openxmlformats.org/officeDocument/2006/relationships" name="DASHBOARD" sheetId="4" r:id="R411aa01e330e4eb4"/>
    <x:sheet xmlns:r="http://schemas.openxmlformats.org/officeDocument/2006/relationships" name="GUIA" sheetId="5" r:id="R180d1214c530417c"/>
    <x:sheet xmlns:r="http://schemas.openxmlformats.org/officeDocument/2006/relationships" name="FUENTES" sheetId="6" r:id="Rf567d5d2494c4f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AF6FF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04ad9bede45b6" /><Relationship Type="http://schemas.openxmlformats.org/officeDocument/2006/relationships/theme" Target="/xl/theme/theme1.xml" Id="Re39561bff561475d" /><Relationship Type="http://schemas.openxmlformats.org/officeDocument/2006/relationships/sharedStrings" Target="/xl/sharedStrings.xml" Id="Raae9a5ee50a34b68" /><Relationship Type="http://schemas.openxmlformats.org/officeDocument/2006/relationships/worksheet" Target="/xl/worksheets/sheet1.xml" Id="R290e7b78d01c477f" /><Relationship Type="http://schemas.openxmlformats.org/officeDocument/2006/relationships/worksheet" Target="/xl/worksheets/sheet2.xml" Id="Rad082f73fdc54b56" /><Relationship Type="http://schemas.openxmlformats.org/officeDocument/2006/relationships/worksheet" Target="/xl/worksheets/sheet3.xml" Id="Rcc3173fa215948a6" /><Relationship Type="http://schemas.openxmlformats.org/officeDocument/2006/relationships/worksheet" Target="/xl/worksheets/sheet4.xml" Id="R411aa01e330e4eb4" /><Relationship Type="http://schemas.openxmlformats.org/officeDocument/2006/relationships/worksheet" Target="/xl/worksheets/sheet5.xml" Id="R180d1214c530417c" /><Relationship Type="http://schemas.openxmlformats.org/officeDocument/2006/relationships/worksheet" Target="/xl/worksheets/sheet6.xml" Id="Rf567d5d2494c4f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</x:cols>
  <x:sheetData>
    <x:row r="1">
      <x:c r="A1" s="3" t="str">
        <x:v>SORA REGISTRO DE INCIDENCIAS · CONFIGURACIÓN</x:v>
      </x:c>
      <x:c r="B1" s="3"/>
      <x:c r="C1" s="3"/>
      <x:c r="D1" s="3"/>
    </x:row>
    <x:row r="2">
      <x:c r="A2" s="3"/>
      <x:c r="B2" s="3"/>
      <x:c r="C2" s="3"/>
      <x:c r="D2" s="3"/>
    </x:row>
    <x:row r="3">
      <x:c r="A3" s="6" t="str">
        <x:v>Defina el contexto y las autoridades antes de usar el registro. Esta plantilla debe adaptarse al contrato, BEP y jurisdicción.</x:v>
      </x:c>
      <x:c r="B3" s="6"/>
      <x:c r="C3" s="6"/>
      <x:c r="D3" s="6"/>
    </x:row>
    <x:row r="5">
      <x:c r="A5" s="10" t="str">
        <x:v>CAMPO</x:v>
      </x:c>
      <x:c r="B5" s="10" t="str">
        <x:v>VALOR</x:v>
      </x:c>
      <x:c r="C5" s="10" t="str">
        <x:v>PROPÓSITO</x:v>
      </x:c>
      <x:c r="D5" s="10" t="str">
        <x:v>REQUERIDO</x:v>
      </x:c>
    </x:row>
    <x:row r="6">
      <x:c r="A6" t="str">
        <x:v>Proyecto</x:v>
      </x:c>
      <x:c r="B6" s="12" t="str">
        <x:v>COMPLETAR</x:v>
      </x:c>
      <x:c r="C6" t="str">
        <x:v>Identificación del proyecto</x:v>
      </x:c>
      <x:c r="D6" t="str">
        <x:v>Sí</x:v>
      </x:c>
    </x:row>
    <x:row r="7">
      <x:c r="A7" t="str">
        <x:v>Activo / instalación</x:v>
      </x:c>
      <x:c r="B7" s="12" t="str">
        <x:v>COMPLETAR</x:v>
      </x:c>
      <x:c r="C7" t="str">
        <x:v>Objeto del control</x:v>
      </x:c>
      <x:c r="D7" t="str">
        <x:v>Sí</x:v>
      </x:c>
    </x:row>
    <x:row r="8">
      <x:c r="A8" t="str">
        <x:v>Parte designante / cliente</x:v>
      </x:c>
      <x:c r="B8" s="12" t="str">
        <x:v>COMPLETAR</x:v>
      </x:c>
      <x:c r="C8" t="str">
        <x:v>Autoridad de requisitos</x:v>
      </x:c>
      <x:c r="D8" t="str">
        <x:v>Sí</x:v>
      </x:c>
    </x:row>
    <x:row r="9">
      <x:c r="A9" t="str">
        <x:v>Emisor del registro</x:v>
      </x:c>
      <x:c r="B9" s="12" t="str">
        <x:v>COMPLETAR</x:v>
      </x:c>
      <x:c r="C9" t="str">
        <x:v>Custodia y actualización</x:v>
      </x:c>
      <x:c r="D9" t="str">
        <x:v>Sí</x:v>
      </x:c>
    </x:row>
    <x:row r="10">
      <x:c r="A10" t="str">
        <x:v>Revisor técnico</x:v>
      </x:c>
      <x:c r="B10" s="12" t="str">
        <x:v>COMPLETAR</x:v>
      </x:c>
      <x:c r="C10" t="str">
        <x:v>Autoridad de verificación</x:v>
      </x:c>
      <x:c r="D10" t="str">
        <x:v>Sí</x:v>
      </x:c>
    </x:row>
    <x:row r="11">
      <x:c r="A11" t="str">
        <x:v>Aprobador / autoridad de cierre</x:v>
      </x:c>
      <x:c r="B11" s="12" t="str">
        <x:v>COMPLETAR</x:v>
      </x:c>
      <x:c r="C11" t="str">
        <x:v>Decide aceptación o cierre</x:v>
      </x:c>
      <x:c r="D11" t="str">
        <x:v>Sí</x:v>
      </x:c>
    </x:row>
    <x:row r="12">
      <x:c r="A12" t="str">
        <x:v>Versión</x:v>
      </x:c>
      <x:c r="B12" s="12" t="str">
        <x:v>01</x:v>
      </x:c>
      <x:c r="C12" t="str">
        <x:v>Control documental</x:v>
      </x:c>
      <x:c r="D12" t="str">
        <x:v>Sí</x:v>
      </x:c>
    </x:row>
    <x:row r="13">
      <x:c r="A13" t="str">
        <x:v>Fecha base</x:v>
      </x:c>
      <x:c r="B13" s="13"/>
      <x:c r="C13" t="str">
        <x:v>Fecha de emisión del registro</x:v>
      </x:c>
      <x:c r="D13" t="str">
        <x:v>Sí</x:v>
      </x:c>
    </x:row>
    <x:row r="14">
      <x:c r="A14" t="str">
        <x:v>Zona horaria</x:v>
      </x:c>
      <x:c r="B14" s="12" t="str">
        <x:v>UTC</x:v>
      </x:c>
      <x:c r="C14" t="str">
        <x:v>Criterio para fechas</x:v>
      </x:c>
      <x:c r="D14" t="str">
        <x:v>Sí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>
      <x:c r="A1" s="3" t="str">
        <x:v>SORA REGISTRO DE INCIDENCIAS · CATÁLOGOS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6" t="str">
        <x:v>Taxonomías iniciales. Modifique sólo después de acordar el procedimiento de gestión de incidencias.</x:v>
      </x:c>
      <x:c r="B3" s="6"/>
      <x:c r="C3" s="6"/>
      <x:c r="D3" s="6"/>
      <x:c r="E3" s="6"/>
      <x:c r="F3" s="6"/>
      <x:c r="G3" s="6"/>
      <x:c r="H3" s="6"/>
    </x:row>
    <x:row r="5">
      <x:c r="A5" s="10" t="str">
        <x:v>ETAPA</x:v>
      </x:c>
      <x:c r="B5" s="10" t="str">
        <x:v>DOMINIO</x:v>
      </x:c>
      <x:c r="C5" s="10" t="str">
        <x:v>TIPO</x:v>
      </x:c>
      <x:c r="D5" s="10" t="str">
        <x:v>ORIGEN</x:v>
      </x:c>
      <x:c r="E5" s="10" t="str">
        <x:v>SEVERIDAD</x:v>
      </x:c>
      <x:c r="F5" s="10" t="str">
        <x:v>PRIORIDAD</x:v>
      </x:c>
      <x:c r="G5" s="10" t="str">
        <x:v>ESTADO</x:v>
      </x:c>
      <x:c r="H5" s="10" t="str">
        <x:v>VERIFICACIÓN</x:v>
      </x:c>
    </x:row>
    <x:row r="6">
      <x:c r="A6" t="str">
        <x:v>Ingeniería</x:v>
      </x:c>
      <x:c r="B6" t="str">
        <x:v>Información</x:v>
      </x:c>
      <x:c r="C6" t="str">
        <x:v>Información</x:v>
      </x:c>
      <x:c r="D6" t="str">
        <x:v>QA/QC</x:v>
      </x:c>
      <x:c r="E6" t="str">
        <x:v>Crítica</x:v>
      </x:c>
      <x:c r="F6" t="str">
        <x:v>P1</x:v>
      </x:c>
      <x:c r="G6" t="str">
        <x:v>ABIERTA</x:v>
      </x:c>
      <x:c r="H6" t="str">
        <x:v>CONFORME</x:v>
      </x:c>
    </x:row>
    <x:row r="7">
      <x:c r="A7" t="str">
        <x:v>Información</x:v>
      </x:c>
      <x:c r="B7" t="str">
        <x:v>BIM</x:v>
      </x:c>
      <x:c r="C7" t="str">
        <x:v>Diseño / ingeniería</x:v>
      </x:c>
      <x:c r="D7" t="str">
        <x:v>Revisión técnica</x:v>
      </x:c>
      <x:c r="E7" t="str">
        <x:v>Alta</x:v>
      </x:c>
      <x:c r="F7" t="str">
        <x:v>P2</x:v>
      </x:c>
      <x:c r="G7" t="str">
        <x:v>ASIGNADA</x:v>
      </x:c>
      <x:c r="H7" t="str">
        <x:v>NO CONFORME</x:v>
      </x:c>
    </x:row>
    <x:row r="8">
      <x:c r="A8" t="str">
        <x:v>Coordinación</x:v>
      </x:c>
      <x:c r="B8" t="str">
        <x:v>Coordinación</x:v>
      </x:c>
      <x:c r="C8" t="str">
        <x:v>Coordinación</x:v>
      </x:c>
      <x:c r="D8" t="str">
        <x:v>Clash</x:v>
      </x:c>
      <x:c r="E8" t="str">
        <x:v>Media</x:v>
      </x:c>
      <x:c r="F8" t="str">
        <x:v>P3</x:v>
      </x:c>
      <x:c r="G8" t="str">
        <x:v>EN ANÁLISIS</x:v>
      </x:c>
      <x:c r="H8" t="str">
        <x:v>ACEPTADA CON DESVIACIÓN</x:v>
      </x:c>
    </x:row>
    <x:row r="9">
      <x:c r="A9" t="str">
        <x:v>Construcción</x:v>
      </x:c>
      <x:c r="B9" t="str">
        <x:v>Documentación</x:v>
      </x:c>
      <x:c r="C9" t="str">
        <x:v>Documentación</x:v>
      </x:c>
      <x:c r="D9" t="str">
        <x:v>RFI</x:v>
      </x:c>
      <x:c r="E9" t="str">
        <x:v>Baja</x:v>
      </x:c>
      <x:c r="F9" t="str">
        <x:v>P4</x:v>
      </x:c>
      <x:c r="G9" t="str">
        <x:v>EN CORRECCIÓN</x:v>
      </x:c>
      <x:c r="H9" t="str">
        <x:v>NO APLICA</x:v>
      </x:c>
    </x:row>
    <x:row r="10">
      <x:c r="A10" t="str">
        <x:v>Commissioning</x:v>
      </x:c>
      <x:c r="B10" t="str">
        <x:v>Eléctrica</x:v>
      </x:c>
      <x:c r="C10" t="str">
        <x:v>Construcción</x:v>
      </x:c>
      <x:c r="D10" t="str">
        <x:v>Submittal</x:v>
      </x:c>
      <x:c r="E10" t="str"/>
      <x:c r="F10" t="str"/>
      <x:c r="G10" t="str">
        <x:v>LISTA PARA VERIFICAR</x:v>
      </x:c>
      <x:c r="H10" t="str"/>
    </x:row>
    <x:row r="11">
      <x:c r="A11" t="str">
        <x:v>Entrega</x:v>
      </x:c>
      <x:c r="B11" t="str">
        <x:v>BMS/BAS</x:v>
      </x:c>
      <x:c r="C11" t="str">
        <x:v>QA/QC</x:v>
      </x:c>
      <x:c r="D11" t="str">
        <x:v>Campo</x:v>
      </x:c>
      <x:c r="E11" t="str"/>
      <x:c r="F11" t="str"/>
      <x:c r="G11" t="str">
        <x:v>CERRADA</x:v>
      </x:c>
      <x:c r="H11" t="str"/>
    </x:row>
    <x:row r="12">
      <x:c r="A12" t="str">
        <x:v>Operación</x:v>
      </x:c>
      <x:c r="B12" t="str">
        <x:v>EPMS</x:v>
      </x:c>
      <x:c r="C12" t="str">
        <x:v>Commissioning</x:v>
      </x:c>
      <x:c r="D12" t="str">
        <x:v>Commissioning</x:v>
      </x:c>
      <x:c r="E12" t="str"/>
      <x:c r="F12" t="str"/>
      <x:c r="G12" t="str">
        <x:v>RECHAZADA</x:v>
      </x:c>
      <x:c r="H12" t="str"/>
    </x:row>
    <x:row r="13">
      <x:c r="A13" t="str"/>
      <x:c r="B13" t="str">
        <x:v>Seguridad / operación</x:v>
      </x:c>
      <x:c r="C13" t="str">
        <x:v>Seguridad / operación</x:v>
      </x:c>
      <x:c r="D13" t="str">
        <x:v>Cliente</x:v>
      </x:c>
      <x:c r="E13" t="str"/>
      <x:c r="F13" t="str"/>
      <x:c r="G13" t="str">
        <x:v>DIFERIDA</x:v>
      </x:c>
      <x:c r="H13" t="str"/>
    </x:row>
    <x:row r="14">
      <x:c r="A14" t="str"/>
      <x:c r="B14" t="str"/>
      <x:c r="C14" t="str"/>
      <x:c r="D14" t="str"/>
      <x:c r="E14" t="str"/>
      <x:c r="F14" t="str"/>
      <x:c r="G14" t="str">
        <x:v>CANCELADA</x:v>
      </x:c>
      <x:c r="H14" t="str"/>
    </x:row>
    <x:row r="15">
      <x:c r="A15" t="str"/>
      <x:c r="B15" t="str"/>
      <x:c r="C15" t="str"/>
      <x:c r="D15" t="str"/>
      <x:c r="E15" t="str"/>
      <x:c r="F15" t="str"/>
      <x:c r="G15" t="str"/>
      <x:c r="H15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7" hidden="0" customWidth="1"/>
    <x:col min="2" max="2" width="42" hidden="0" customWidth="1"/>
    <x:col min="3" max="3" width="16" hidden="0" customWidth="1"/>
    <x:col min="4" max="4" width="14" hidden="0" customWidth="1"/>
    <x:col min="5" max="5" width="16" hidden="0" customWidth="1"/>
    <x:col min="6" max="6" width="18" hidden="0" customWidth="1"/>
    <x:col min="7" max="7" width="18" hidden="0" customWidth="1"/>
    <x:col min="8" max="8" width="34" hidden="0" customWidth="1"/>
    <x:col min="9" max="9" width="48" hidden="0" customWidth="1"/>
    <x:col min="10" max="10" width="32" hidden="0" customWidth="1"/>
    <x:col min="11" max="11" width="27" hidden="0" customWidth="1"/>
    <x:col min="12" max="12" width="14" hidden="0" customWidth="1"/>
    <x:col min="13" max="13" width="28" hidden="0" customWidth="1"/>
    <x:col min="14" max="14" width="19" hidden="0" customWidth="1"/>
    <x:col min="15" max="15" width="18" hidden="0" customWidth="1"/>
    <x:col min="16" max="16" width="22" hidden="0" customWidth="1"/>
    <x:col min="17" max="17" width="14" hidden="0" customWidth="1"/>
    <x:col min="18" max="18" width="12" hidden="0" customWidth="1"/>
    <x:col min="19" max="19" width="22" hidden="0" customWidth="1"/>
    <x:col min="20" max="20" width="22" hidden="0" customWidth="1"/>
    <x:col min="21" max="21" width="16" hidden="0" customWidth="1"/>
    <x:col min="22" max="22" width="48" hidden="0" customWidth="1"/>
    <x:col min="23" max="23" width="16" hidden="0" customWidth="1"/>
    <x:col min="24" max="24" width="22" hidden="0" customWidth="1"/>
    <x:col min="25" max="25" width="22" hidden="0" customWidth="1"/>
    <x:col min="26" max="26" width="22" hidden="0" customWidth="1"/>
  </x:cols>
  <x:sheetData>
    <x:row r="1">
      <x:c r="A1" s="3" t="str">
        <x:v>SORA · REGISTRO DE INCIDENCIAS TÉCNICAS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</x:row>
    <x:row r="3">
      <x:c r="A3" s="6" t="str">
        <x:v>Ciclo controlado: detectar, clasificar, asignar, responder, verificar y cerrar. BCF es opcional para asuntos vinculados a modelos.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  <x:c r="AF3" s="6"/>
    </x:row>
    <x:row r="5">
      <x:c r="A5" s="10" t="str">
        <x:v>ID</x:v>
      </x:c>
      <x:c r="B5" s="10" t="str">
        <x:v>ACTIVA</x:v>
      </x:c>
      <x:c r="C5" s="10" t="str">
        <x:v>FECHA DETECCIÓN</x:v>
      </x:c>
      <x:c r="D5" s="10" t="str">
        <x:v>ETAPA</x:v>
      </x:c>
      <x:c r="E5" s="10" t="str">
        <x:v>DOMINIO</x:v>
      </x:c>
      <x:c r="F5" s="10" t="str">
        <x:v>TIPO</x:v>
      </x:c>
      <x:c r="G5" s="10" t="str">
        <x:v>ORIGEN</x:v>
      </x:c>
      <x:c r="H5" s="10" t="str">
        <x:v>TÍTULO</x:v>
      </x:c>
      <x:c r="I5" s="10" t="str">
        <x:v>DESCRIPCIÓN / CONDICIÓN</x:v>
      </x:c>
      <x:c r="J5" s="10" t="str">
        <x:v>UBICACIÓN / SISTEMA / ACTIVO</x:v>
      </x:c>
      <x:c r="K5" s="10" t="str">
        <x:v>REFERENCIA / CONTENEDOR</x:v>
      </x:c>
      <x:c r="L5" s="10" t="str">
        <x:v>REQ. ID</x:v>
      </x:c>
      <x:c r="M5" s="10" t="str">
        <x:v>BCF / LINK / EVIDENCIA</x:v>
      </x:c>
      <x:c r="N5" s="10" t="str">
        <x:v>IMPACTO PRINCIPAL</x:v>
      </x:c>
      <x:c r="O5" s="10" t="str">
        <x:v>¿REQUIERE CAMBIO?</x:v>
      </x:c>
      <x:c r="P5" s="10" t="str">
        <x:v>CAMBIO / DECISIÓN ID</x:v>
      </x:c>
      <x:c r="Q5" s="10" t="str">
        <x:v>SEVERIDAD</x:v>
      </x:c>
      <x:c r="R5" s="10" t="str">
        <x:v>PRIORIDAD</x:v>
      </x:c>
      <x:c r="S5" s="10" t="str">
        <x:v>RESPONSABLE</x:v>
      </x:c>
      <x:c r="T5" s="10" t="str">
        <x:v>REVISOR</x:v>
      </x:c>
      <x:c r="U5" s="10" t="str">
        <x:v>FECHA OBJETIVO</x:v>
      </x:c>
      <x:c r="V5" s="10" t="str">
        <x:v>RESPUESTA / ACCIÓN</x:v>
      </x:c>
      <x:c r="W5" s="10" t="str">
        <x:v>FECHA RESPUESTA</x:v>
      </x:c>
      <x:c r="X5" s="10" t="str">
        <x:v>ESTADO</x:v>
      </x:c>
      <x:c r="Y5" s="10" t="str">
        <x:v>RESULTADO VERIFICACIÓN</x:v>
      </x:c>
      <x:c r="Z5" s="10" t="str">
        <x:v>VERIFICADO POR</x:v>
      </x:c>
      <x:c r="AA5" s="10" t="str">
        <x:v>FECHA VERIFICACIÓN</x:v>
      </x:c>
      <x:c r="AB5" s="10" t="str">
        <x:v>CIERRE / JUSTIFICACIÓN</x:v>
      </x:c>
      <x:c r="AC5" s="10" t="str">
        <x:v>FECHA CIERRE</x:v>
      </x:c>
      <x:c r="AD5" s="10" t="str">
        <x:v>DÍAS ABIERTA</x:v>
      </x:c>
      <x:c r="AE5" s="10" t="str">
        <x:v>HALLAZGOS CONTROL</x:v>
      </x:c>
      <x:c r="AF5" s="10" t="str">
        <x:v>CONTROL</x:v>
      </x:c>
    </x:row>
    <x:row r="6">
      <x:c r="A6" s="16" t="str">
        <x:v>ISS-001</x:v>
      </x:c>
      <x:c r="B6" s="16" t="str">
        <x:v>SI</x:v>
      </x:c>
      <x:c r="C6" s="17" t="n">
        <x:v>46252</x:v>
      </x:c>
      <x:c r="D6" s="16" t="str">
        <x:v>Ingeniería</x:v>
      </x:c>
      <x:c r="E6" s="16" t="str">
        <x:v>Información</x:v>
      </x:c>
      <x:c r="F6" s="16" t="str">
        <x:v>Información</x:v>
      </x:c>
      <x:c r="G6" s="16" t="str">
        <x:v>QA/QC</x:v>
      </x:c>
      <x:c r="H6" s="16" t="str">
        <x:v>Metadatos incompletos</x:v>
      </x:c>
      <x:c r="I6" s="16" t="str">
        <x:v>El contenedor no incluye todos los metadatos acordados</x:v>
      </x:c>
      <x:c r="J6" s="16" t="str">
        <x:v>CDE / paquete de diseño</x:v>
      </x:c>
      <x:c r="K6" s="16" t="str">
        <x:v>DOC-EL-001</x:v>
      </x:c>
      <x:c r="L6" s="16" t="str">
        <x:v>REQ-001</x:v>
      </x:c>
      <x:c r="M6" s="16" t="str"/>
      <x:c r="N6" s="16" t="str">
        <x:v>Calidad</x:v>
      </x:c>
      <x:c r="O6" s="16" t="str">
        <x:v>NO</x:v>
      </x:c>
      <x:c r="P6" s="16" t="str"/>
      <x:c r="Q6" s="16" t="str">
        <x:v>Media</x:v>
      </x:c>
      <x:c r="R6" s="16" t="str">
        <x:v>P3</x:v>
      </x:c>
      <x:c r="S6" s="18" t="str">
        <x:v>COMPLETAR</x:v>
      </x:c>
      <x:c r="T6" s="18" t="str">
        <x:v>COMPLETAR</x:v>
      </x:c>
      <x:c r="U6" s="17" t="n">
        <x:v>46280</x:v>
      </x:c>
      <x:c r="V6" s="16" t="str"/>
      <x:c r="W6" s="17"/>
      <x:c r="X6" s="16" t="str">
        <x:v>ABIERTA</x:v>
      </x:c>
      <x:c r="Y6" s="16" t="str"/>
      <x:c r="Z6" s="16" t="str"/>
      <x:c r="AA6" s="17"/>
      <x:c r="AB6" s="16" t="str"/>
      <x:c r="AC6" s="17"/>
      <x:c r="AD6" s="19" t="n">
        <x:f>IF(B6="","",IF(B6="NO","",IF(OR(X6="CERRADA",X6="RECHAZADA",X6="DIFERIDA",X6="CANCELADA"),IF(AC6="","",AC6-C6),TODAY()-C6)))</x:f>
        <x:v>23</x:v>
      </x:c>
      <x:c r="AE6" s="19" t="n">
        <x:f>IF(B6="",0,IF(B6="NO",0,IF(A6="",1,0)+COUNTBLANK(C6:L6)+COUNTBLANK(N6:O6)+COUNTBLANK(Q6:U6)+IF(S6="COMPLETAR",1,0)+IF(T6="COMPLETAR",1,0)+IF(COUNTIF($A$6:$A$105,A6)&gt;1,1,0)+IF(U6&lt;C6,1,0)+IF(AND(O6="SI",P6=""),1,0)+IF(AND(X6="LISTA PARA VERIFICAR",OR(V6="",W6="")),1,0)+IF(AND(COUNTA(Y6:AA6)&gt;0,COUNTA(Y6:AA6)&lt;3),1,0)+IF(AND(X6="CERRADA",OR(AND(Y6&lt;&gt;"CONFORME",Y6&lt;&gt;"ACEPTADA CON DESVIACIÓN"),Z6="",AA6="",AB6="",AC6="")),1,0)+IF(AND(OR(X6="RECHAZADA",X6="DIFERIDA",X6="CANCELADA"),OR(AB6="",AC6="")),1,0)+IF(AND(AC6&lt;&gt;"",AC6&lt;C6),1,0)+IF(AND(AC6&lt;&gt;"",AA6&lt;&gt;"",AC6&lt;AA6),1,0)))</x:f>
        <x:v>3</x:v>
      </x:c>
      <x:c r="AF6" s="16" t="str">
        <x:f>IF(B6="","",IF(B6="NO","NO APLICA",IF(AE6&gt;0,"INCOMPLETA",IF(X6="CANCELADA","CANCELADA",IF(X6="CERRADA","CERRADA",IF(X6="RECHAZADA","RECHAZADA",IF(X6="DIFERIDA","DIFERIDA",IF(TODAY()&gt;U6,"VENCIDA",IF(X6="LISTA PARA VERIFICAR","POR VERIFICAR","ABIERTA")))))))))</x:f>
        <x:v>INCOMPLETA</x:v>
      </x:c>
    </x:row>
    <x:row r="7">
      <x:c r="A7" s="16" t="str">
        <x:v>ISS-002</x:v>
      </x:c>
      <x:c r="B7" s="16" t="str">
        <x:v>SI</x:v>
      </x:c>
      <x:c r="C7" s="17" t="n">
        <x:v>46253</x:v>
      </x:c>
      <x:c r="D7" s="16" t="str">
        <x:v>Coordinación</x:v>
      </x:c>
      <x:c r="E7" s="16" t="str">
        <x:v>Coordinación</x:v>
      </x:c>
      <x:c r="F7" s="16" t="str">
        <x:v>Coordinación</x:v>
      </x:c>
      <x:c r="G7" s="16" t="str">
        <x:v>Clash</x:v>
      </x:c>
      <x:c r="H7" s="16" t="str">
        <x:v>Interferencia bandeja y ducto</x:v>
      </x:c>
      <x:c r="I7" s="16" t="str">
        <x:v>La ruta eléctrica invade el gálibo del ducto</x:v>
      </x:c>
      <x:c r="J7" s="16" t="str">
        <x:v>Nivel 02 / eje C4</x:v>
      </x:c>
      <x:c r="K7" s="16" t="str">
        <x:v>BCF-002</x:v>
      </x:c>
      <x:c r="L7" s="16" t="str">
        <x:v>REQ-005</x:v>
      </x:c>
      <x:c r="M7" s="16" t="str">
        <x:v>BCF-002</x:v>
      </x:c>
      <x:c r="N7" s="16" t="str">
        <x:v>Plazo</x:v>
      </x:c>
      <x:c r="O7" s="16" t="str">
        <x:v>NO</x:v>
      </x:c>
      <x:c r="P7" s="16" t="str"/>
      <x:c r="Q7" s="16" t="str">
        <x:v>Alta</x:v>
      </x:c>
      <x:c r="R7" s="16" t="str">
        <x:v>P2</x:v>
      </x:c>
      <x:c r="S7" s="18" t="str">
        <x:v>COMPLETAR</x:v>
      </x:c>
      <x:c r="T7" s="18" t="str">
        <x:v>COMPLETAR</x:v>
      </x:c>
      <x:c r="U7" s="17" t="n">
        <x:v>46281</x:v>
      </x:c>
      <x:c r="V7" s="16" t="str"/>
      <x:c r="W7" s="17"/>
      <x:c r="X7" s="16" t="str">
        <x:v>ABIERTA</x:v>
      </x:c>
      <x:c r="Y7" s="16" t="str"/>
      <x:c r="Z7" s="16" t="str"/>
      <x:c r="AA7" s="17"/>
      <x:c r="AB7" s="16" t="str"/>
      <x:c r="AC7" s="17"/>
      <x:c r="AD7" s="19" t="n">
        <x:f>IF(B7="","",IF(B7="NO","",IF(OR(X7="CERRADA",X7="RECHAZADA",X7="DIFERIDA",X7="CANCELADA"),IF(AC7="","",AC7-C7),TODAY()-C7)))</x:f>
        <x:v>22</x:v>
      </x:c>
      <x:c r="AE7" s="19" t="n">
        <x:f>IF(B7="",0,IF(B7="NO",0,IF(A7="",1,0)+COUNTBLANK(C7:L7)+COUNTBLANK(N7:O7)+COUNTBLANK(Q7:U7)+IF(S7="COMPLETAR",1,0)+IF(T7="COMPLETAR",1,0)+IF(COUNTIF($A$6:$A$105,A7)&gt;1,1,0)+IF(U7&lt;C7,1,0)+IF(AND(O7="SI",P7=""),1,0)+IF(AND(X7="LISTA PARA VERIFICAR",OR(V7="",W7="")),1,0)+IF(AND(COUNTA(Y7:AA7)&gt;0,COUNTA(Y7:AA7)&lt;3),1,0)+IF(AND(X7="CERRADA",OR(AND(Y7&lt;&gt;"CONFORME",Y7&lt;&gt;"ACEPTADA CON DESVIACIÓN"),Z7="",AA7="",AB7="",AC7="")),1,0)+IF(AND(OR(X7="RECHAZADA",X7="DIFERIDA",X7="CANCELADA"),OR(AB7="",AC7="")),1,0)+IF(AND(AC7&lt;&gt;"",AC7&lt;C7),1,0)+IF(AND(AC7&lt;&gt;"",AA7&lt;&gt;"",AC7&lt;AA7),1,0)))</x:f>
        <x:v>3</x:v>
      </x:c>
      <x:c r="AF7" s="16" t="str">
        <x:f>IF(B7="","",IF(B7="NO","NO APLICA",IF(AE7&gt;0,"INCOMPLETA",IF(X7="CANCELADA","CANCELADA",IF(X7="CERRADA","CERRADA",IF(X7="RECHAZADA","RECHAZADA",IF(X7="DIFERIDA","DIFERIDA",IF(TODAY()&gt;U7,"VENCIDA",IF(X7="LISTA PARA VERIFICAR","POR VERIFICAR","ABIERTA")))))))))</x:f>
        <x:v>INCOMPLETA</x:v>
      </x:c>
    </x:row>
    <x:row r="8">
      <x:c r="A8" s="16" t="str">
        <x:v>ISS-003</x:v>
      </x:c>
      <x:c r="B8" s="16" t="str">
        <x:v>SI</x:v>
      </x:c>
      <x:c r="C8" s="17" t="n">
        <x:v>46254</x:v>
      </x:c>
      <x:c r="D8" s="16" t="str">
        <x:v>Ingeniería</x:v>
      </x:c>
      <x:c r="E8" s="16" t="str">
        <x:v>Eléctrica</x:v>
      </x:c>
      <x:c r="F8" s="16" t="str">
        <x:v>Diseño / ingeniería</x:v>
      </x:c>
      <x:c r="G8" s="16" t="str">
        <x:v>Revisión técnica</x:v>
      </x:c>
      <x:c r="H8" s="16" t="str">
        <x:v>Carga no coincide con unifilar</x:v>
      </x:c>
      <x:c r="I8" s="16" t="str">
        <x:v>La demanda del cuadro difiere de la memoria</x:v>
      </x:c>
      <x:c r="J8" s="16" t="str">
        <x:v>Tablero MDB-01</x:v>
      </x:c>
      <x:c r="K8" s="16" t="str">
        <x:v>EL-CALC-014</x:v>
      </x:c>
      <x:c r="L8" s="16" t="str">
        <x:v>REQ-006</x:v>
      </x:c>
      <x:c r="M8" s="16" t="str"/>
      <x:c r="N8" s="16" t="str">
        <x:v>Calidad</x:v>
      </x:c>
      <x:c r="O8" s="16" t="str">
        <x:v>SI</x:v>
      </x:c>
      <x:c r="P8" s="16" t="str">
        <x:v>CHG-PEND</x:v>
      </x:c>
      <x:c r="Q8" s="16" t="str">
        <x:v>Media</x:v>
      </x:c>
      <x:c r="R8" s="16" t="str">
        <x:v>P2</x:v>
      </x:c>
      <x:c r="S8" s="18" t="str">
        <x:v>COMPLETAR</x:v>
      </x:c>
      <x:c r="T8" s="18" t="str">
        <x:v>COMPLETAR</x:v>
      </x:c>
      <x:c r="U8" s="17" t="n">
        <x:v>46282</x:v>
      </x:c>
      <x:c r="V8" s="16" t="str"/>
      <x:c r="W8" s="17"/>
      <x:c r="X8" s="16" t="str">
        <x:v>ABIERTA</x:v>
      </x:c>
      <x:c r="Y8" s="16" t="str"/>
      <x:c r="Z8" s="16" t="str"/>
      <x:c r="AA8" s="17"/>
      <x:c r="AB8" s="16" t="str"/>
      <x:c r="AC8" s="17"/>
      <x:c r="AD8" s="19" t="n">
        <x:f>IF(B8="","",IF(B8="NO","",IF(OR(X8="CERRADA",X8="RECHAZADA",X8="DIFERIDA",X8="CANCELADA"),IF(AC8="","",AC8-C8),TODAY()-C8)))</x:f>
        <x:v>21</x:v>
      </x:c>
      <x:c r="AE8" s="19" t="n">
        <x:f>IF(B8="",0,IF(B8="NO",0,IF(A8="",1,0)+COUNTBLANK(C8:L8)+COUNTBLANK(N8:O8)+COUNTBLANK(Q8:U8)+IF(S8="COMPLETAR",1,0)+IF(T8="COMPLETAR",1,0)+IF(COUNTIF($A$6:$A$105,A8)&gt;1,1,0)+IF(U8&lt;C8,1,0)+IF(AND(O8="SI",P8=""),1,0)+IF(AND(X8="LISTA PARA VERIFICAR",OR(V8="",W8="")),1,0)+IF(AND(COUNTA(Y8:AA8)&gt;0,COUNTA(Y8:AA8)&lt;3),1,0)+IF(AND(X8="CERRADA",OR(AND(Y8&lt;&gt;"CONFORME",Y8&lt;&gt;"ACEPTADA CON DESVIACIÓN"),Z8="",AA8="",AB8="",AC8="")),1,0)+IF(AND(OR(X8="RECHAZADA",X8="DIFERIDA",X8="CANCELADA"),OR(AB8="",AC8="")),1,0)+IF(AND(AC8&lt;&gt;"",AC8&lt;C8),1,0)+IF(AND(AC8&lt;&gt;"",AA8&lt;&gt;"",AC8&lt;AA8),1,0)))</x:f>
        <x:v>3</x:v>
      </x:c>
      <x:c r="AF8" s="16" t="str">
        <x:f>IF(B8="","",IF(B8="NO","NO APLICA",IF(AE8&gt;0,"INCOMPLETA",IF(X8="CANCELADA","CANCELADA",IF(X8="CERRADA","CERRADA",IF(X8="RECHAZADA","RECHAZADA",IF(X8="DIFERIDA","DIFERIDA",IF(TODAY()&gt;U8,"VENCIDA",IF(X8="LISTA PARA VERIFICAR","POR VERIFICAR","ABIERTA")))))))))</x:f>
        <x:v>INCOMPLETA</x:v>
      </x:c>
    </x:row>
    <x:row r="9">
      <x:c r="A9" s="16" t="str">
        <x:v>ISS-004</x:v>
      </x:c>
      <x:c r="B9" s="16" t="str">
        <x:v>SI</x:v>
      </x:c>
      <x:c r="C9" s="17" t="n">
        <x:v>46255</x:v>
      </x:c>
      <x:c r="D9" s="16" t="str">
        <x:v>Construcción</x:v>
      </x:c>
      <x:c r="E9" s="16" t="str">
        <x:v>Eléctrica</x:v>
      </x:c>
      <x:c r="F9" s="16" t="str">
        <x:v>Construcción</x:v>
      </x:c>
      <x:c r="G9" s="16" t="str">
        <x:v>Campo</x:v>
      </x:c>
      <x:c r="H9" s="16" t="str">
        <x:v>Acceso de mantenimiento insuficiente</x:v>
      </x:c>
      <x:c r="I9" s="16" t="str">
        <x:v>No se conserva el espacio de operación indicado</x:v>
      </x:c>
      <x:c r="J9" s="16" t="str">
        <x:v>Sala eléctrica ER-01</x:v>
      </x:c>
      <x:c r="K9" s="16" t="str">
        <x:v>RFI-031</x:v>
      </x:c>
      <x:c r="L9" s="16" t="str">
        <x:v>REQ-011</x:v>
      </x:c>
      <x:c r="M9" s="16" t="str"/>
      <x:c r="N9" s="16" t="str">
        <x:v>Seguridad</x:v>
      </x:c>
      <x:c r="O9" s="16" t="str">
        <x:v>SI</x:v>
      </x:c>
      <x:c r="P9" s="16" t="str">
        <x:v>CHG-PEND</x:v>
      </x:c>
      <x:c r="Q9" s="16" t="str">
        <x:v>Alta</x:v>
      </x:c>
      <x:c r="R9" s="16" t="str">
        <x:v>P1</x:v>
      </x:c>
      <x:c r="S9" s="18" t="str">
        <x:v>COMPLETAR</x:v>
      </x:c>
      <x:c r="T9" s="18" t="str">
        <x:v>COMPLETAR</x:v>
      </x:c>
      <x:c r="U9" s="17" t="n">
        <x:v>46283</x:v>
      </x:c>
      <x:c r="V9" s="16" t="str"/>
      <x:c r="W9" s="17"/>
      <x:c r="X9" s="16" t="str">
        <x:v>ABIERTA</x:v>
      </x:c>
      <x:c r="Y9" s="16" t="str"/>
      <x:c r="Z9" s="16" t="str"/>
      <x:c r="AA9" s="17"/>
      <x:c r="AB9" s="16" t="str"/>
      <x:c r="AC9" s="17"/>
      <x:c r="AD9" s="19" t="n">
        <x:f>IF(B9="","",IF(B9="NO","",IF(OR(X9="CERRADA",X9="RECHAZADA",X9="DIFERIDA",X9="CANCELADA"),IF(AC9="","",AC9-C9),TODAY()-C9)))</x:f>
        <x:v>20</x:v>
      </x:c>
      <x:c r="AE9" s="19" t="n">
        <x:f>IF(B9="",0,IF(B9="NO",0,IF(A9="",1,0)+COUNTBLANK(C9:L9)+COUNTBLANK(N9:O9)+COUNTBLANK(Q9:U9)+IF(S9="COMPLETAR",1,0)+IF(T9="COMPLETAR",1,0)+IF(COUNTIF($A$6:$A$105,A9)&gt;1,1,0)+IF(U9&lt;C9,1,0)+IF(AND(O9="SI",P9=""),1,0)+IF(AND(X9="LISTA PARA VERIFICAR",OR(V9="",W9="")),1,0)+IF(AND(COUNTA(Y9:AA9)&gt;0,COUNTA(Y9:AA9)&lt;3),1,0)+IF(AND(X9="CERRADA",OR(AND(Y9&lt;&gt;"CONFORME",Y9&lt;&gt;"ACEPTADA CON DESVIACIÓN"),Z9="",AA9="",AB9="",AC9="")),1,0)+IF(AND(OR(X9="RECHAZADA",X9="DIFERIDA",X9="CANCELADA"),OR(AB9="",AC9="")),1,0)+IF(AND(AC9&lt;&gt;"",AC9&lt;C9),1,0)+IF(AND(AC9&lt;&gt;"",AA9&lt;&gt;"",AC9&lt;AA9),1,0)))</x:f>
        <x:v>3</x:v>
      </x:c>
      <x:c r="AF9" s="16" t="str">
        <x:f>IF(B9="","",IF(B9="NO","NO APLICA",IF(AE9&gt;0,"INCOMPLETA",IF(X9="CANCELADA","CANCELADA",IF(X9="CERRADA","CERRADA",IF(X9="RECHAZADA","RECHAZADA",IF(X9="DIFERIDA","DIFERIDA",IF(TODAY()&gt;U9,"VENCIDA",IF(X9="LISTA PARA VERIFICAR","POR VERIFICAR","ABIERTA")))))))))</x:f>
        <x:v>INCOMPLETA</x:v>
      </x:c>
    </x:row>
    <x:row r="10">
      <x:c r="A10" s="16" t="str">
        <x:v>ISS-005</x:v>
      </x:c>
      <x:c r="B10" s="16" t="str">
        <x:v>SI</x:v>
      </x:c>
      <x:c r="C10" s="17" t="n">
        <x:v>46256</x:v>
      </x:c>
      <x:c r="D10" s="16" t="str">
        <x:v>Ingeniería</x:v>
      </x:c>
      <x:c r="E10" s="16" t="str">
        <x:v>BMS/BAS</x:v>
      </x:c>
      <x:c r="F10" s="16" t="str">
        <x:v>Diseño / ingeniería</x:v>
      </x:c>
      <x:c r="G10" s="16" t="str">
        <x:v>QA/QC</x:v>
      </x:c>
      <x:c r="H10" s="16" t="str">
        <x:v>Secuencia BMS incompleta</x:v>
      </x:c>
      <x:c r="I10" s="16" t="str">
        <x:v>Falta condición de recuperación tras pérdida de comunicación</x:v>
      </x:c>
      <x:c r="J10" s="16" t="str">
        <x:v>AHU-03</x:v>
      </x:c>
      <x:c r="K10" s="16" t="str">
        <x:v>BMS-SO-007</x:v>
      </x:c>
      <x:c r="L10" s="16" t="str">
        <x:v>REQ-007</x:v>
      </x:c>
      <x:c r="M10" s="16" t="str"/>
      <x:c r="N10" s="16" t="str">
        <x:v>Operación</x:v>
      </x:c>
      <x:c r="O10" s="16" t="str">
        <x:v>NO</x:v>
      </x:c>
      <x:c r="P10" s="16" t="str"/>
      <x:c r="Q10" s="16" t="str">
        <x:v>Media</x:v>
      </x:c>
      <x:c r="R10" s="16" t="str">
        <x:v>P2</x:v>
      </x:c>
      <x:c r="S10" s="18" t="str">
        <x:v>COMPLETAR</x:v>
      </x:c>
      <x:c r="T10" s="18" t="str">
        <x:v>COMPLETAR</x:v>
      </x:c>
      <x:c r="U10" s="17" t="n">
        <x:v>46284</x:v>
      </x:c>
      <x:c r="V10" s="16" t="str"/>
      <x:c r="W10" s="17"/>
      <x:c r="X10" s="16" t="str">
        <x:v>ABIERTA</x:v>
      </x:c>
      <x:c r="Y10" s="16" t="str"/>
      <x:c r="Z10" s="16" t="str"/>
      <x:c r="AA10" s="17"/>
      <x:c r="AB10" s="16" t="str"/>
      <x:c r="AC10" s="17"/>
      <x:c r="AD10" s="19" t="n">
        <x:f>IF(B10="","",IF(B10="NO","",IF(OR(X10="CERRADA",X10="RECHAZADA",X10="DIFERIDA",X10="CANCELADA"),IF(AC10="","",AC10-C10),TODAY()-C10)))</x:f>
        <x:v>19</x:v>
      </x:c>
      <x:c r="AE10" s="19" t="n">
        <x:f>IF(B10="",0,IF(B10="NO",0,IF(A10="",1,0)+COUNTBLANK(C10:L10)+COUNTBLANK(N10:O10)+COUNTBLANK(Q10:U10)+IF(S10="COMPLETAR",1,0)+IF(T10="COMPLETAR",1,0)+IF(COUNTIF($A$6:$A$105,A10)&gt;1,1,0)+IF(U10&lt;C10,1,0)+IF(AND(O10="SI",P10=""),1,0)+IF(AND(X10="LISTA PARA VERIFICAR",OR(V10="",W10="")),1,0)+IF(AND(COUNTA(Y10:AA10)&gt;0,COUNTA(Y10:AA10)&lt;3),1,0)+IF(AND(X10="CERRADA",OR(AND(Y10&lt;&gt;"CONFORME",Y10&lt;&gt;"ACEPTADA CON DESVIACIÓN"),Z10="",AA10="",AB10="",AC10="")),1,0)+IF(AND(OR(X10="RECHAZADA",X10="DIFERIDA",X10="CANCELADA"),OR(AB10="",AC10="")),1,0)+IF(AND(AC10&lt;&gt;"",AC10&lt;C10),1,0)+IF(AND(AC10&lt;&gt;"",AA10&lt;&gt;"",AC10&lt;AA10),1,0)))</x:f>
        <x:v>3</x:v>
      </x:c>
      <x:c r="AF10" s="16" t="str">
        <x:f>IF(B10="","",IF(B10="NO","NO APLICA",IF(AE10&gt;0,"INCOMPLETA",IF(X10="CANCELADA","CANCELADA",IF(X10="CERRADA","CERRADA",IF(X10="RECHAZADA","RECHAZADA",IF(X10="DIFERIDA","DIFERIDA",IF(TODAY()&gt;U10,"VENCIDA",IF(X10="LISTA PARA VERIFICAR","POR VERIFICAR","ABIERTA")))))))))</x:f>
        <x:v>INCOMPLETA</x:v>
      </x:c>
    </x:row>
    <x:row r="11">
      <x:c r="A11" s="16" t="str">
        <x:v>ISS-006</x:v>
      </x:c>
      <x:c r="B11" s="16" t="str">
        <x:v>SI</x:v>
      </x:c>
      <x:c r="C11" s="17" t="n">
        <x:v>46257</x:v>
      </x:c>
      <x:c r="D11" s="16" t="str">
        <x:v>Coordinación</x:v>
      </x:c>
      <x:c r="E11" s="16" t="str">
        <x:v>BMS/BAS</x:v>
      </x:c>
      <x:c r="F11" s="16" t="str">
        <x:v>Coordinación</x:v>
      </x:c>
      <x:c r="G11" s="16" t="str">
        <x:v>Revisión técnica</x:v>
      </x:c>
      <x:c r="H11" s="16" t="str">
        <x:v>Punto sin equipo asociado</x:v>
      </x:c>
      <x:c r="I11" s="16" t="str">
        <x:v>La lista de puntos contiene una referencia huérfana</x:v>
      </x:c>
      <x:c r="J11" s="16" t="str">
        <x:v>AHU-03 / SAT</x:v>
      </x:c>
      <x:c r="K11" s="16" t="str">
        <x:v>BMS-PL-011</x:v>
      </x:c>
      <x:c r="L11" s="16" t="str">
        <x:v>REQ-008</x:v>
      </x:c>
      <x:c r="M11" s="16" t="str"/>
      <x:c r="N11" s="16" t="str">
        <x:v>Información</x:v>
      </x:c>
      <x:c r="O11" s="16" t="str">
        <x:v>NO</x:v>
      </x:c>
      <x:c r="P11" s="16" t="str"/>
      <x:c r="Q11" s="16" t="str">
        <x:v>Media</x:v>
      </x:c>
      <x:c r="R11" s="16" t="str">
        <x:v>P3</x:v>
      </x:c>
      <x:c r="S11" s="18" t="str">
        <x:v>COMPLETAR</x:v>
      </x:c>
      <x:c r="T11" s="18" t="str">
        <x:v>COMPLETAR</x:v>
      </x:c>
      <x:c r="U11" s="17" t="n">
        <x:v>46285</x:v>
      </x:c>
      <x:c r="V11" s="16" t="str"/>
      <x:c r="W11" s="17"/>
      <x:c r="X11" s="16" t="str">
        <x:v>ABIERTA</x:v>
      </x:c>
      <x:c r="Y11" s="16" t="str"/>
      <x:c r="Z11" s="16" t="str"/>
      <x:c r="AA11" s="17"/>
      <x:c r="AB11" s="16" t="str"/>
      <x:c r="AC11" s="17"/>
      <x:c r="AD11" s="19" t="n">
        <x:f>IF(B11="","",IF(B11="NO","",IF(OR(X11="CERRADA",X11="RECHAZADA",X11="DIFERIDA",X11="CANCELADA"),IF(AC11="","",AC11-C11),TODAY()-C11)))</x:f>
        <x:v>18</x:v>
      </x:c>
      <x:c r="AE11" s="19" t="n">
        <x:f>IF(B11="",0,IF(B11="NO",0,IF(A11="",1,0)+COUNTBLANK(C11:L11)+COUNTBLANK(N11:O11)+COUNTBLANK(Q11:U11)+IF(S11="COMPLETAR",1,0)+IF(T11="COMPLETAR",1,0)+IF(COUNTIF($A$6:$A$105,A11)&gt;1,1,0)+IF(U11&lt;C11,1,0)+IF(AND(O11="SI",P11=""),1,0)+IF(AND(X11="LISTA PARA VERIFICAR",OR(V11="",W11="")),1,0)+IF(AND(COUNTA(Y11:AA11)&gt;0,COUNTA(Y11:AA11)&lt;3),1,0)+IF(AND(X11="CERRADA",OR(AND(Y11&lt;&gt;"CONFORME",Y11&lt;&gt;"ACEPTADA CON DESVIACIÓN"),Z11="",AA11="",AB11="",AC11="")),1,0)+IF(AND(OR(X11="RECHAZADA",X11="DIFERIDA",X11="CANCELADA"),OR(AB11="",AC11="")),1,0)+IF(AND(AC11&lt;&gt;"",AC11&lt;C11),1,0)+IF(AND(AC11&lt;&gt;"",AA11&lt;&gt;"",AC11&lt;AA11),1,0)))</x:f>
        <x:v>3</x:v>
      </x:c>
      <x:c r="AF11" s="16" t="str">
        <x:f>IF(B11="","",IF(B11="NO","NO APLICA",IF(AE11&gt;0,"INCOMPLETA",IF(X11="CANCELADA","CANCELADA",IF(X11="CERRADA","CERRADA",IF(X11="RECHAZADA","RECHAZADA",IF(X11="DIFERIDA","DIFERIDA",IF(TODAY()&gt;U11,"VENCIDA",IF(X11="LISTA PARA VERIFICAR","POR VERIFICAR","ABIERTA")))))))))</x:f>
        <x:v>INCOMPLETA</x:v>
      </x:c>
    </x:row>
    <x:row r="12">
      <x:c r="A12" s="16" t="str">
        <x:v>ISS-007</x:v>
      </x:c>
      <x:c r="B12" s="16" t="str">
        <x:v>SI</x:v>
      </x:c>
      <x:c r="C12" s="17" t="n">
        <x:v>46258</x:v>
      </x:c>
      <x:c r="D12" s="16" t="str">
        <x:v>Coordinación</x:v>
      </x:c>
      <x:c r="E12" s="16" t="str">
        <x:v>EPMS</x:v>
      </x:c>
      <x:c r="F12" s="16" t="str">
        <x:v>Coordinación</x:v>
      </x:c>
      <x:c r="G12" s="16" t="str">
        <x:v>Revisión técnica</x:v>
      </x:c>
      <x:c r="H12" s="16" t="str">
        <x:v>Jerarquía EPMS inconsistente</x:v>
      </x:c>
      <x:c r="I12" s="16" t="str">
        <x:v>El medidor no coincide con la topología eléctrica aprobada</x:v>
      </x:c>
      <x:c r="J12" s="16" t="str">
        <x:v>MSB-A / MTR-12</x:v>
      </x:c>
      <x:c r="K12" s="16" t="str">
        <x:v>EPMS-MTR-004</x:v>
      </x:c>
      <x:c r="L12" s="16" t="str">
        <x:v>REQ-009</x:v>
      </x:c>
      <x:c r="M12" s="16" t="str"/>
      <x:c r="N12" s="16" t="str">
        <x:v>Operación</x:v>
      </x:c>
      <x:c r="O12" s="16" t="str">
        <x:v>NO</x:v>
      </x:c>
      <x:c r="P12" s="16" t="str"/>
      <x:c r="Q12" s="16" t="str">
        <x:v>Media</x:v>
      </x:c>
      <x:c r="R12" s="16" t="str">
        <x:v>P2</x:v>
      </x:c>
      <x:c r="S12" s="18" t="str">
        <x:v>COMPLETAR</x:v>
      </x:c>
      <x:c r="T12" s="18" t="str">
        <x:v>COMPLETAR</x:v>
      </x:c>
      <x:c r="U12" s="17" t="n">
        <x:v>46286</x:v>
      </x:c>
      <x:c r="V12" s="16" t="str"/>
      <x:c r="W12" s="17"/>
      <x:c r="X12" s="16" t="str">
        <x:v>ABIERTA</x:v>
      </x:c>
      <x:c r="Y12" s="16" t="str"/>
      <x:c r="Z12" s="16" t="str"/>
      <x:c r="AA12" s="17"/>
      <x:c r="AB12" s="16" t="str"/>
      <x:c r="AC12" s="17"/>
      <x:c r="AD12" s="19" t="n">
        <x:f>IF(B12="","",IF(B12="NO","",IF(OR(X12="CERRADA",X12="RECHAZADA",X12="DIFERIDA",X12="CANCELADA"),IF(AC12="","",AC12-C12),TODAY()-C12)))</x:f>
        <x:v>17</x:v>
      </x:c>
      <x:c r="AE12" s="19" t="n">
        <x:f>IF(B12="",0,IF(B12="NO",0,IF(A12="",1,0)+COUNTBLANK(C12:L12)+COUNTBLANK(N12:O12)+COUNTBLANK(Q12:U12)+IF(S12="COMPLETAR",1,0)+IF(T12="COMPLETAR",1,0)+IF(COUNTIF($A$6:$A$105,A12)&gt;1,1,0)+IF(U12&lt;C12,1,0)+IF(AND(O12="SI",P12=""),1,0)+IF(AND(X12="LISTA PARA VERIFICAR",OR(V12="",W12="")),1,0)+IF(AND(COUNTA(Y12:AA12)&gt;0,COUNTA(Y12:AA12)&lt;3),1,0)+IF(AND(X12="CERRADA",OR(AND(Y12&lt;&gt;"CONFORME",Y12&lt;&gt;"ACEPTADA CON DESVIACIÓN"),Z12="",AA12="",AB12="",AC12="")),1,0)+IF(AND(OR(X12="RECHAZADA",X12="DIFERIDA",X12="CANCELADA"),OR(AB12="",AC12="")),1,0)+IF(AND(AC12&lt;&gt;"",AC12&lt;C12),1,0)+IF(AND(AC12&lt;&gt;"",AA12&lt;&gt;"",AC12&lt;AA12),1,0)))</x:f>
        <x:v>3</x:v>
      </x:c>
      <x:c r="AF12" s="16" t="str">
        <x:f>IF(B12="","",IF(B12="NO","NO APLICA",IF(AE12&gt;0,"INCOMPLETA",IF(X12="CANCELADA","CANCELADA",IF(X12="CERRADA","CERRADA",IF(X12="RECHAZADA","RECHAZADA",IF(X12="DIFERIDA","DIFERIDA",IF(TODAY()&gt;U12,"VENCIDA",IF(X12="LISTA PARA VERIFICAR","POR VERIFICAR","ABIERTA")))))))))</x:f>
        <x:v>INCOMPLETA</x:v>
      </x:c>
    </x:row>
    <x:row r="13">
      <x:c r="A13" s="16" t="str">
        <x:v>ISS-008</x:v>
      </x:c>
      <x:c r="B13" s="16" t="str">
        <x:v>SI</x:v>
      </x:c>
      <x:c r="C13" s="17" t="n">
        <x:v>46259</x:v>
      </x:c>
      <x:c r="D13" s="16" t="str">
        <x:v>Información</x:v>
      </x:c>
      <x:c r="E13" s="16" t="str">
        <x:v>Documentación</x:v>
      </x:c>
      <x:c r="F13" s="16" t="str">
        <x:v>Documentación</x:v>
      </x:c>
      <x:c r="G13" s="16" t="str">
        <x:v>QA/QC</x:v>
      </x:c>
      <x:c r="H13" s="16" t="str">
        <x:v>Revisión documental discordante</x:v>
      </x:c>
      <x:c r="I13" s="16" t="str">
        <x:v>Plano y modelo coordinado muestran revisiones distintas</x:v>
      </x:c>
      <x:c r="J13" s="16" t="str">
        <x:v>Paquete P01</x:v>
      </x:c>
      <x:c r="K13" s="16" t="str">
        <x:v>DOC-IDX-001</x:v>
      </x:c>
      <x:c r="L13" s="16" t="str">
        <x:v>REQ-010</x:v>
      </x:c>
      <x:c r="M13" s="16" t="str"/>
      <x:c r="N13" s="16" t="str">
        <x:v>Información</x:v>
      </x:c>
      <x:c r="O13" s="16" t="str">
        <x:v>NO</x:v>
      </x:c>
      <x:c r="P13" s="16" t="str"/>
      <x:c r="Q13" s="16" t="str">
        <x:v>Media</x:v>
      </x:c>
      <x:c r="R13" s="16" t="str">
        <x:v>P3</x:v>
      </x:c>
      <x:c r="S13" s="18" t="str">
        <x:v>COMPLETAR</x:v>
      </x:c>
      <x:c r="T13" s="18" t="str">
        <x:v>COMPLETAR</x:v>
      </x:c>
      <x:c r="U13" s="17" t="n">
        <x:v>46287</x:v>
      </x:c>
      <x:c r="V13" s="16" t="str"/>
      <x:c r="W13" s="17"/>
      <x:c r="X13" s="16" t="str">
        <x:v>ABIERTA</x:v>
      </x:c>
      <x:c r="Y13" s="16" t="str"/>
      <x:c r="Z13" s="16" t="str"/>
      <x:c r="AA13" s="17"/>
      <x:c r="AB13" s="16" t="str"/>
      <x:c r="AC13" s="17"/>
      <x:c r="AD13" s="19" t="n">
        <x:f>IF(B13="","",IF(B13="NO","",IF(OR(X13="CERRADA",X13="RECHAZADA",X13="DIFERIDA",X13="CANCELADA"),IF(AC13="","",AC13-C13),TODAY()-C13)))</x:f>
        <x:v>16</x:v>
      </x:c>
      <x:c r="AE13" s="19" t="n">
        <x:f>IF(B13="",0,IF(B13="NO",0,IF(A13="",1,0)+COUNTBLANK(C13:L13)+COUNTBLANK(N13:O13)+COUNTBLANK(Q13:U13)+IF(S13="COMPLETAR",1,0)+IF(T13="COMPLETAR",1,0)+IF(COUNTIF($A$6:$A$105,A13)&gt;1,1,0)+IF(U13&lt;C13,1,0)+IF(AND(O13="SI",P13=""),1,0)+IF(AND(X13="LISTA PARA VERIFICAR",OR(V13="",W13="")),1,0)+IF(AND(COUNTA(Y13:AA13)&gt;0,COUNTA(Y13:AA13)&lt;3),1,0)+IF(AND(X13="CERRADA",OR(AND(Y13&lt;&gt;"CONFORME",Y13&lt;&gt;"ACEPTADA CON DESVIACIÓN"),Z13="",AA13="",AB13="",AC13="")),1,0)+IF(AND(OR(X13="RECHAZADA",X13="DIFERIDA",X13="CANCELADA"),OR(AB13="",AC13="")),1,0)+IF(AND(AC13&lt;&gt;"",AC13&lt;C13),1,0)+IF(AND(AC13&lt;&gt;"",AA13&lt;&gt;"",AC13&lt;AA13),1,0)))</x:f>
        <x:v>3</x:v>
      </x:c>
      <x:c r="AF13" s="16" t="str">
        <x:f>IF(B13="","",IF(B13="NO","NO APLICA",IF(AE13&gt;0,"INCOMPLETA",IF(X13="CANCELADA","CANCELADA",IF(X13="CERRADA","CERRADA",IF(X13="RECHAZADA","RECHAZADA",IF(X13="DIFERIDA","DIFERIDA",IF(TODAY()&gt;U13,"VENCIDA",IF(X13="LISTA PARA VERIFICAR","POR VERIFICAR","ABIERTA")))))))))</x:f>
        <x:v>INCOMPLETA</x:v>
      </x:c>
    </x:row>
    <x:row r="14">
      <x:c r="A14" s="16" t="str">
        <x:v>ISS-009</x:v>
      </x:c>
      <x:c r="B14" s="16" t="str">
        <x:v>SI</x:v>
      </x:c>
      <x:c r="C14" s="17" t="n">
        <x:v>46260</x:v>
      </x:c>
      <x:c r="D14" s="16" t="str">
        <x:v>Commissioning</x:v>
      </x:c>
      <x:c r="E14" s="16" t="str">
        <x:v>Eléctrica</x:v>
      </x:c>
      <x:c r="F14" s="16" t="str">
        <x:v>QA/QC</x:v>
      </x:c>
      <x:c r="G14" s="16" t="str">
        <x:v>Commissioning</x:v>
      </x:c>
      <x:c r="H14" s="16" t="str">
        <x:v>Evidencia de prueba incompleta</x:v>
      </x:c>
      <x:c r="I14" s="16" t="str">
        <x:v>Falta certificado del instrumento usado</x:v>
      </x:c>
      <x:c r="J14" s="16" t="str">
        <x:v>UPS-01</x:v>
      </x:c>
      <x:c r="K14" s="16" t="str">
        <x:v>Cx-EL-021</x:v>
      </x:c>
      <x:c r="L14" s="16" t="str">
        <x:v>REQ-013</x:v>
      </x:c>
      <x:c r="M14" s="16" t="str"/>
      <x:c r="N14" s="16" t="str">
        <x:v>Calidad</x:v>
      </x:c>
      <x:c r="O14" s="16" t="str">
        <x:v>NO</x:v>
      </x:c>
      <x:c r="P14" s="16" t="str"/>
      <x:c r="Q14" s="16" t="str">
        <x:v>Media</x:v>
      </x:c>
      <x:c r="R14" s="16" t="str">
        <x:v>P2</x:v>
      </x:c>
      <x:c r="S14" s="18" t="str">
        <x:v>COMPLETAR</x:v>
      </x:c>
      <x:c r="T14" s="18" t="str">
        <x:v>COMPLETAR</x:v>
      </x:c>
      <x:c r="U14" s="17" t="n">
        <x:v>46288</x:v>
      </x:c>
      <x:c r="V14" s="16" t="str"/>
      <x:c r="W14" s="17"/>
      <x:c r="X14" s="16" t="str">
        <x:v>ABIERTA</x:v>
      </x:c>
      <x:c r="Y14" s="16" t="str"/>
      <x:c r="Z14" s="16" t="str"/>
      <x:c r="AA14" s="17"/>
      <x:c r="AB14" s="16" t="str"/>
      <x:c r="AC14" s="17"/>
      <x:c r="AD14" s="19" t="n">
        <x:f>IF(B14="","",IF(B14="NO","",IF(OR(X14="CERRADA",X14="RECHAZADA",X14="DIFERIDA",X14="CANCELADA"),IF(AC14="","",AC14-C14),TODAY()-C14)))</x:f>
        <x:v>15</x:v>
      </x:c>
      <x:c r="AE14" s="19" t="n">
        <x:f>IF(B14="",0,IF(B14="NO",0,IF(A14="",1,0)+COUNTBLANK(C14:L14)+COUNTBLANK(N14:O14)+COUNTBLANK(Q14:U14)+IF(S14="COMPLETAR",1,0)+IF(T14="COMPLETAR",1,0)+IF(COUNTIF($A$6:$A$105,A14)&gt;1,1,0)+IF(U14&lt;C14,1,0)+IF(AND(O14="SI",P14=""),1,0)+IF(AND(X14="LISTA PARA VERIFICAR",OR(V14="",W14="")),1,0)+IF(AND(COUNTA(Y14:AA14)&gt;0,COUNTA(Y14:AA14)&lt;3),1,0)+IF(AND(X14="CERRADA",OR(AND(Y14&lt;&gt;"CONFORME",Y14&lt;&gt;"ACEPTADA CON DESVIACIÓN"),Z14="",AA14="",AB14="",AC14="")),1,0)+IF(AND(OR(X14="RECHAZADA",X14="DIFERIDA",X14="CANCELADA"),OR(AB14="",AC14="")),1,0)+IF(AND(AC14&lt;&gt;"",AC14&lt;C14),1,0)+IF(AND(AC14&lt;&gt;"",AA14&lt;&gt;"",AC14&lt;AA14),1,0)))</x:f>
        <x:v>3</x:v>
      </x:c>
      <x:c r="AF14" s="16" t="str">
        <x:f>IF(B14="","",IF(B14="NO","NO APLICA",IF(AE14&gt;0,"INCOMPLETA",IF(X14="CANCELADA","CANCELADA",IF(X14="CERRADA","CERRADA",IF(X14="RECHAZADA","RECHAZADA",IF(X14="DIFERIDA","DIFERIDA",IF(TODAY()&gt;U14,"VENCIDA",IF(X14="LISTA PARA VERIFICAR","POR VERIFICAR","ABIERTA")))))))))</x:f>
        <x:v>INCOMPLETA</x:v>
      </x:c>
    </x:row>
    <x:row r="15">
      <x:c r="A15" s="16" t="str">
        <x:v>ISS-010</x:v>
      </x:c>
      <x:c r="B15" s="16" t="str">
        <x:v>SI</x:v>
      </x:c>
      <x:c r="C15" s="17" t="n">
        <x:v>46261</x:v>
      </x:c>
      <x:c r="D15" s="16" t="str">
        <x:v>Commissioning</x:v>
      </x:c>
      <x:c r="E15" s="16" t="str">
        <x:v>BMS/BAS</x:v>
      </x:c>
      <x:c r="F15" s="16" t="str">
        <x:v>QA/QC</x:v>
      </x:c>
      <x:c r="G15" s="16" t="str">
        <x:v>Commissioning</x:v>
      </x:c>
      <x:c r="H15" s="16" t="str">
        <x:v>Punto a punto no conforme</x:v>
      </x:c>
      <x:c r="I15" s="16" t="str">
        <x:v>La señal de estado está invertida en la interfaz</x:v>
      </x:c>
      <x:c r="J15" s="16" t="str">
        <x:v>PMP-04 / DI-02</x:v>
      </x:c>
      <x:c r="K15" s="16" t="str">
        <x:v>Cx-BMS-044</x:v>
      </x:c>
      <x:c r="L15" s="16" t="str">
        <x:v>REQ-014</x:v>
      </x:c>
      <x:c r="M15" s="16" t="str"/>
      <x:c r="N15" s="16" t="str">
        <x:v>Operación</x:v>
      </x:c>
      <x:c r="O15" s="16" t="str">
        <x:v>NO</x:v>
      </x:c>
      <x:c r="P15" s="16" t="str"/>
      <x:c r="Q15" s="16" t="str">
        <x:v>Alta</x:v>
      </x:c>
      <x:c r="R15" s="16" t="str">
        <x:v>P1</x:v>
      </x:c>
      <x:c r="S15" s="18" t="str">
        <x:v>COMPLETAR</x:v>
      </x:c>
      <x:c r="T15" s="18" t="str">
        <x:v>COMPLETAR</x:v>
      </x:c>
      <x:c r="U15" s="17" t="n">
        <x:v>46289</x:v>
      </x:c>
      <x:c r="V15" s="16" t="str"/>
      <x:c r="W15" s="17"/>
      <x:c r="X15" s="16" t="str">
        <x:v>ABIERTA</x:v>
      </x:c>
      <x:c r="Y15" s="16" t="str"/>
      <x:c r="Z15" s="16" t="str"/>
      <x:c r="AA15" s="17"/>
      <x:c r="AB15" s="16" t="str"/>
      <x:c r="AC15" s="17"/>
      <x:c r="AD15" s="19" t="n">
        <x:f>IF(B15="","",IF(B15="NO","",IF(OR(X15="CERRADA",X15="RECHAZADA",X15="DIFERIDA",X15="CANCELADA"),IF(AC15="","",AC15-C15),TODAY()-C15)))</x:f>
        <x:v>14</x:v>
      </x:c>
      <x:c r="AE15" s="19" t="n">
        <x:f>IF(B15="",0,IF(B15="NO",0,IF(A15="",1,0)+COUNTBLANK(C15:L15)+COUNTBLANK(N15:O15)+COUNTBLANK(Q15:U15)+IF(S15="COMPLETAR",1,0)+IF(T15="COMPLETAR",1,0)+IF(COUNTIF($A$6:$A$105,A15)&gt;1,1,0)+IF(U15&lt;C15,1,0)+IF(AND(O15="SI",P15=""),1,0)+IF(AND(X15="LISTA PARA VERIFICAR",OR(V15="",W15="")),1,0)+IF(AND(COUNTA(Y15:AA15)&gt;0,COUNTA(Y15:AA15)&lt;3),1,0)+IF(AND(X15="CERRADA",OR(AND(Y15&lt;&gt;"CONFORME",Y15&lt;&gt;"ACEPTADA CON DESVIACIÓN"),Z15="",AA15="",AB15="",AC15="")),1,0)+IF(AND(OR(X15="RECHAZADA",X15="DIFERIDA",X15="CANCELADA"),OR(AB15="",AC15="")),1,0)+IF(AND(AC15&lt;&gt;"",AC15&lt;C15),1,0)+IF(AND(AC15&lt;&gt;"",AA15&lt;&gt;"",AC15&lt;AA15),1,0)))</x:f>
        <x:v>3</x:v>
      </x:c>
      <x:c r="AF15" s="16" t="str">
        <x:f>IF(B15="","",IF(B15="NO","NO APLICA",IF(AE15&gt;0,"INCOMPLETA",IF(X15="CANCELADA","CANCELADA",IF(X15="CERRADA","CERRADA",IF(X15="RECHAZADA","RECHAZADA",IF(X15="DIFERIDA","DIFERIDA",IF(TODAY()&gt;U15,"VENCIDA",IF(X15="LISTA PARA VERIFICAR","POR VERIFICAR","ABIERTA")))))))))</x:f>
        <x:v>INCOMPLETA</x:v>
      </x:c>
    </x:row>
    <x:row r="16">
      <x:c r="A16" s="16" t="str">
        <x:v>ISS-011</x:v>
      </x:c>
      <x:c r="B16" s="16" t="str">
        <x:v>SI</x:v>
      </x:c>
      <x:c r="C16" s="17" t="n">
        <x:v>46262</x:v>
      </x:c>
      <x:c r="D16" s="16" t="str">
        <x:v>Commissioning</x:v>
      </x:c>
      <x:c r="E16" s="16" t="str">
        <x:v>BMS/BAS</x:v>
      </x:c>
      <x:c r="F16" s="16" t="str">
        <x:v>QA/QC</x:v>
      </x:c>
      <x:c r="G16" s="16" t="str">
        <x:v>Commissioning</x:v>
      </x:c>
      <x:c r="H16" s="16" t="str">
        <x:v>Excepción en prueba funcional</x:v>
      </x:c>
      <x:c r="I16" s="16" t="str">
        <x:v>La secuencia no reinicia después de alarma</x:v>
      </x:c>
      <x:c r="J16" s="16" t="str">
        <x:v>CHW System</x:v>
      </x:c>
      <x:c r="K16" s="16" t="str">
        <x:v>FPT-009</x:v>
      </x:c>
      <x:c r="L16" s="16" t="str">
        <x:v>REQ-015</x:v>
      </x:c>
      <x:c r="M16" s="16" t="str"/>
      <x:c r="N16" s="16" t="str">
        <x:v>Operación</x:v>
      </x:c>
      <x:c r="O16" s="16" t="str">
        <x:v>SI</x:v>
      </x:c>
      <x:c r="P16" s="16" t="str">
        <x:v>CHG-PEND</x:v>
      </x:c>
      <x:c r="Q16" s="16" t="str">
        <x:v>Alta</x:v>
      </x:c>
      <x:c r="R16" s="16" t="str">
        <x:v>P1</x:v>
      </x:c>
      <x:c r="S16" s="18" t="str">
        <x:v>COMPLETAR</x:v>
      </x:c>
      <x:c r="T16" s="18" t="str">
        <x:v>COMPLETAR</x:v>
      </x:c>
      <x:c r="U16" s="17" t="n">
        <x:v>46290</x:v>
      </x:c>
      <x:c r="V16" s="16" t="str"/>
      <x:c r="W16" s="17"/>
      <x:c r="X16" s="16" t="str">
        <x:v>ABIERTA</x:v>
      </x:c>
      <x:c r="Y16" s="16" t="str"/>
      <x:c r="Z16" s="16" t="str"/>
      <x:c r="AA16" s="17"/>
      <x:c r="AB16" s="16" t="str"/>
      <x:c r="AC16" s="17"/>
      <x:c r="AD16" s="19" t="n">
        <x:f>IF(B16="","",IF(B16="NO","",IF(OR(X16="CERRADA",X16="RECHAZADA",X16="DIFERIDA",X16="CANCELADA"),IF(AC16="","",AC16-C16),TODAY()-C16)))</x:f>
        <x:v>13</x:v>
      </x:c>
      <x:c r="AE16" s="19" t="n">
        <x:f>IF(B16="",0,IF(B16="NO",0,IF(A16="",1,0)+COUNTBLANK(C16:L16)+COUNTBLANK(N16:O16)+COUNTBLANK(Q16:U16)+IF(S16="COMPLETAR",1,0)+IF(T16="COMPLETAR",1,0)+IF(COUNTIF($A$6:$A$105,A16)&gt;1,1,0)+IF(U16&lt;C16,1,0)+IF(AND(O16="SI",P16=""),1,0)+IF(AND(X16="LISTA PARA VERIFICAR",OR(V16="",W16="")),1,0)+IF(AND(COUNTA(Y16:AA16)&gt;0,COUNTA(Y16:AA16)&lt;3),1,0)+IF(AND(X16="CERRADA",OR(AND(Y16&lt;&gt;"CONFORME",Y16&lt;&gt;"ACEPTADA CON DESVIACIÓN"),Z16="",AA16="",AB16="",AC16="")),1,0)+IF(AND(OR(X16="RECHAZADA",X16="DIFERIDA",X16="CANCELADA"),OR(AB16="",AC16="")),1,0)+IF(AND(AC16&lt;&gt;"",AC16&lt;C16),1,0)+IF(AND(AC16&lt;&gt;"",AA16&lt;&gt;"",AC16&lt;AA16),1,0)))</x:f>
        <x:v>3</x:v>
      </x:c>
      <x:c r="AF16" s="16" t="str">
        <x:f>IF(B16="","",IF(B16="NO","NO APLICA",IF(AE16&gt;0,"INCOMPLETA",IF(X16="CANCELADA","CANCELADA",IF(X16="CERRADA","CERRADA",IF(X16="RECHAZADA","RECHAZADA",IF(X16="DIFERIDA","DIFERIDA",IF(TODAY()&gt;U16,"VENCIDA",IF(X16="LISTA PARA VERIFICAR","POR VERIFICAR","ABIERTA")))))))))</x:f>
        <x:v>INCOMPLETA</x:v>
      </x:c>
    </x:row>
    <x:row r="17">
      <x:c r="A17" s="16" t="str">
        <x:v>ISS-012</x:v>
      </x:c>
      <x:c r="B17" s="16" t="str">
        <x:v>SI</x:v>
      </x:c>
      <x:c r="C17" s="17" t="n">
        <x:v>46263</x:v>
      </x:c>
      <x:c r="D17" s="16" t="str">
        <x:v>Entrega</x:v>
      </x:c>
      <x:c r="E17" s="16" t="str">
        <x:v>Información</x:v>
      </x:c>
      <x:c r="F17" s="16" t="str">
        <x:v>Información</x:v>
      </x:c>
      <x:c r="G17" s="16" t="str">
        <x:v>QA/QC</x:v>
      </x:c>
      <x:c r="H17" s="16" t="str">
        <x:v>Datos de activo incompletos</x:v>
      </x:c>
      <x:c r="I17" s="16" t="str">
        <x:v>Faltan fabricante y número de serie</x:v>
      </x:c>
      <x:c r="J17" s="16" t="str">
        <x:v>Registro de activos</x:v>
      </x:c>
      <x:c r="K17" s="16" t="str">
        <x:v>AIM-001</x:v>
      </x:c>
      <x:c r="L17" s="16" t="str">
        <x:v>REQ-016</x:v>
      </x:c>
      <x:c r="M17" s="16" t="str"/>
      <x:c r="N17" s="16" t="str">
        <x:v>Información</x:v>
      </x:c>
      <x:c r="O17" s="16" t="str">
        <x:v>NO</x:v>
      </x:c>
      <x:c r="P17" s="16" t="str"/>
      <x:c r="Q17" s="16" t="str">
        <x:v>Media</x:v>
      </x:c>
      <x:c r="R17" s="16" t="str">
        <x:v>P2</x:v>
      </x:c>
      <x:c r="S17" s="18" t="str">
        <x:v>COMPLETAR</x:v>
      </x:c>
      <x:c r="T17" s="18" t="str">
        <x:v>COMPLETAR</x:v>
      </x:c>
      <x:c r="U17" s="17" t="n">
        <x:v>46291</x:v>
      </x:c>
      <x:c r="V17" s="16" t="str"/>
      <x:c r="W17" s="17"/>
      <x:c r="X17" s="16" t="str">
        <x:v>ABIERTA</x:v>
      </x:c>
      <x:c r="Y17" s="16" t="str"/>
      <x:c r="Z17" s="16" t="str"/>
      <x:c r="AA17" s="17"/>
      <x:c r="AB17" s="16" t="str"/>
      <x:c r="AC17" s="17"/>
      <x:c r="AD17" s="19" t="n">
        <x:f>IF(B17="","",IF(B17="NO","",IF(OR(X17="CERRADA",X17="RECHAZADA",X17="DIFERIDA",X17="CANCELADA"),IF(AC17="","",AC17-C17),TODAY()-C17)))</x:f>
        <x:v>12</x:v>
      </x:c>
      <x:c r="AE17" s="19" t="n">
        <x:f>IF(B17="",0,IF(B17="NO",0,IF(A17="",1,0)+COUNTBLANK(C17:L17)+COUNTBLANK(N17:O17)+COUNTBLANK(Q17:U17)+IF(S17="COMPLETAR",1,0)+IF(T17="COMPLETAR",1,0)+IF(COUNTIF($A$6:$A$105,A17)&gt;1,1,0)+IF(U17&lt;C17,1,0)+IF(AND(O17="SI",P17=""),1,0)+IF(AND(X17="LISTA PARA VERIFICAR",OR(V17="",W17="")),1,0)+IF(AND(COUNTA(Y17:AA17)&gt;0,COUNTA(Y17:AA17)&lt;3),1,0)+IF(AND(X17="CERRADA",OR(AND(Y17&lt;&gt;"CONFORME",Y17&lt;&gt;"ACEPTADA CON DESVIACIÓN"),Z17="",AA17="",AB17="",AC17="")),1,0)+IF(AND(OR(X17="RECHAZADA",X17="DIFERIDA",X17="CANCELADA"),OR(AB17="",AC17="")),1,0)+IF(AND(AC17&lt;&gt;"",AC17&lt;C17),1,0)+IF(AND(AC17&lt;&gt;"",AA17&lt;&gt;"",AC17&lt;AA17),1,0)))</x:f>
        <x:v>3</x:v>
      </x:c>
      <x:c r="AF17" s="16" t="str">
        <x:f>IF(B17="","",IF(B17="NO","NO APLICA",IF(AE17&gt;0,"INCOMPLETA",IF(X17="CANCELADA","CANCELADA",IF(X17="CERRADA","CERRADA",IF(X17="RECHAZADA","RECHAZADA",IF(X17="DIFERIDA","DIFERIDA",IF(TODAY()&gt;U17,"VENCIDA",IF(X17="LISTA PARA VERIFICAR","POR VERIFICAR","ABIERTA")))))))))</x:f>
        <x:v>INCOMPLETA</x:v>
      </x:c>
    </x:row>
    <x:row r="18">
      <x:c r="A18" s="16" t="str">
        <x:v>ISS-013</x:v>
      </x:c>
      <x:c r="B18" s="16" t="str">
        <x:v>SI</x:v>
      </x:c>
      <x:c r="C18" s="17" t="n">
        <x:v>46264</x:v>
      </x:c>
      <x:c r="D18" s="16" t="str">
        <x:v>Entrega</x:v>
      </x:c>
      <x:c r="E18" s="16" t="str">
        <x:v>Documentación</x:v>
      </x:c>
      <x:c r="F18" s="16" t="str">
        <x:v>Documentación</x:v>
      </x:c>
      <x:c r="G18" s="16" t="str">
        <x:v>Campo</x:v>
      </x:c>
      <x:c r="H18" s="16" t="str">
        <x:v>As built no refleja instalación</x:v>
      </x:c>
      <x:c r="I18" s="16" t="str">
        <x:v>La ruta instalada difiere del plano entregado</x:v>
      </x:c>
      <x:c r="J18" s="16" t="str">
        <x:v>Nivel 03 / eje F2</x:v>
      </x:c>
      <x:c r="K18" s="16" t="str">
        <x:v>AB-EL-018</x:v>
      </x:c>
      <x:c r="L18" s="16" t="str">
        <x:v>REQ-017</x:v>
      </x:c>
      <x:c r="M18" s="16" t="str"/>
      <x:c r="N18" s="16" t="str">
        <x:v>Calidad</x:v>
      </x:c>
      <x:c r="O18" s="16" t="str">
        <x:v>SI</x:v>
      </x:c>
      <x:c r="P18" s="16" t="str">
        <x:v>CHG-PEND</x:v>
      </x:c>
      <x:c r="Q18" s="16" t="str">
        <x:v>Alta</x:v>
      </x:c>
      <x:c r="R18" s="16" t="str">
        <x:v>P1</x:v>
      </x:c>
      <x:c r="S18" s="18" t="str">
        <x:v>COMPLETAR</x:v>
      </x:c>
      <x:c r="T18" s="18" t="str">
        <x:v>COMPLETAR</x:v>
      </x:c>
      <x:c r="U18" s="17" t="n">
        <x:v>46292</x:v>
      </x:c>
      <x:c r="V18" s="16" t="str"/>
      <x:c r="W18" s="17"/>
      <x:c r="X18" s="16" t="str">
        <x:v>ABIERTA</x:v>
      </x:c>
      <x:c r="Y18" s="16" t="str"/>
      <x:c r="Z18" s="16" t="str"/>
      <x:c r="AA18" s="17"/>
      <x:c r="AB18" s="16" t="str"/>
      <x:c r="AC18" s="17"/>
      <x:c r="AD18" s="19" t="n">
        <x:f>IF(B18="","",IF(B18="NO","",IF(OR(X18="CERRADA",X18="RECHAZADA",X18="DIFERIDA",X18="CANCELADA"),IF(AC18="","",AC18-C18),TODAY()-C18)))</x:f>
        <x:v>11</x:v>
      </x:c>
      <x:c r="AE18" s="19" t="n">
        <x:f>IF(B18="",0,IF(B18="NO",0,IF(A18="",1,0)+COUNTBLANK(C18:L18)+COUNTBLANK(N18:O18)+COUNTBLANK(Q18:U18)+IF(S18="COMPLETAR",1,0)+IF(T18="COMPLETAR",1,0)+IF(COUNTIF($A$6:$A$105,A18)&gt;1,1,0)+IF(U18&lt;C18,1,0)+IF(AND(O18="SI",P18=""),1,0)+IF(AND(X18="LISTA PARA VERIFICAR",OR(V18="",W18="")),1,0)+IF(AND(COUNTA(Y18:AA18)&gt;0,COUNTA(Y18:AA18)&lt;3),1,0)+IF(AND(X18="CERRADA",OR(AND(Y18&lt;&gt;"CONFORME",Y18&lt;&gt;"ACEPTADA CON DESVIACIÓN"),Z18="",AA18="",AB18="",AC18="")),1,0)+IF(AND(OR(X18="RECHAZADA",X18="DIFERIDA",X18="CANCELADA"),OR(AB18="",AC18="")),1,0)+IF(AND(AC18&lt;&gt;"",AC18&lt;C18),1,0)+IF(AND(AC18&lt;&gt;"",AA18&lt;&gt;"",AC18&lt;AA18),1,0)))</x:f>
        <x:v>3</x:v>
      </x:c>
      <x:c r="AF18" s="16" t="str">
        <x:f>IF(B18="","",IF(B18="NO","NO APLICA",IF(AE18&gt;0,"INCOMPLETA",IF(X18="CANCELADA","CANCELADA",IF(X18="CERRADA","CERRADA",IF(X18="RECHAZADA","RECHAZADA",IF(X18="DIFERIDA","DIFERIDA",IF(TODAY()&gt;U18,"VENCIDA",IF(X18="LISTA PARA VERIFICAR","POR VERIFICAR","ABIERTA")))))))))</x:f>
        <x:v>INCOMPLETA</x:v>
      </x:c>
    </x:row>
    <x:row r="19">
      <x:c r="A19" s="16" t="str">
        <x:v>ISS-014</x:v>
      </x:c>
      <x:c r="B19" s="16" t="str">
        <x:v>SI</x:v>
      </x:c>
      <x:c r="C19" s="17" t="n">
        <x:v>46265</x:v>
      </x:c>
      <x:c r="D19" s="16" t="str">
        <x:v>Entrega</x:v>
      </x:c>
      <x:c r="E19" s="16" t="str">
        <x:v>BMS/BAS</x:v>
      </x:c>
      <x:c r="F19" s="16" t="str">
        <x:v>Documentación</x:v>
      </x:c>
      <x:c r="G19" s="16" t="str">
        <x:v>QA/QC</x:v>
      </x:c>
      <x:c r="H19" s="16" t="str">
        <x:v>Backup sin evidencia de restauración</x:v>
      </x:c>
      <x:c r="I19" s="16" t="str">
        <x:v>Se entregó archivo sin prueba de recuperación</x:v>
      </x:c>
      <x:c r="J19" s="16" t="str">
        <x:v>Servidor BMS</x:v>
      </x:c>
      <x:c r="K19" s="16" t="str">
        <x:v>BMS-BKP-001</x:v>
      </x:c>
      <x:c r="L19" s="16" t="str">
        <x:v>REQ-018</x:v>
      </x:c>
      <x:c r="M19" s="16" t="str"/>
      <x:c r="N19" s="16" t="str">
        <x:v>Operación</x:v>
      </x:c>
      <x:c r="O19" s="16" t="str">
        <x:v>NO</x:v>
      </x:c>
      <x:c r="P19" s="16" t="str"/>
      <x:c r="Q19" s="16" t="str">
        <x:v>Media</x:v>
      </x:c>
      <x:c r="R19" s="16" t="str">
        <x:v>P2</x:v>
      </x:c>
      <x:c r="S19" s="18" t="str">
        <x:v>COMPLETAR</x:v>
      </x:c>
      <x:c r="T19" s="18" t="str">
        <x:v>COMPLETAR</x:v>
      </x:c>
      <x:c r="U19" s="17" t="n">
        <x:v>46293</x:v>
      </x:c>
      <x:c r="V19" s="16" t="str"/>
      <x:c r="W19" s="17"/>
      <x:c r="X19" s="16" t="str">
        <x:v>ABIERTA</x:v>
      </x:c>
      <x:c r="Y19" s="16" t="str"/>
      <x:c r="Z19" s="16" t="str"/>
      <x:c r="AA19" s="17"/>
      <x:c r="AB19" s="16" t="str"/>
      <x:c r="AC19" s="17"/>
      <x:c r="AD19" s="19" t="n">
        <x:f>IF(B19="","",IF(B19="NO","",IF(OR(X19="CERRADA",X19="RECHAZADA",X19="DIFERIDA",X19="CANCELADA"),IF(AC19="","",AC19-C19),TODAY()-C19)))</x:f>
        <x:v>10</x:v>
      </x:c>
      <x:c r="AE19" s="19" t="n">
        <x:f>IF(B19="",0,IF(B19="NO",0,IF(A19="",1,0)+COUNTBLANK(C19:L19)+COUNTBLANK(N19:O19)+COUNTBLANK(Q19:U19)+IF(S19="COMPLETAR",1,0)+IF(T19="COMPLETAR",1,0)+IF(COUNTIF($A$6:$A$105,A19)&gt;1,1,0)+IF(U19&lt;C19,1,0)+IF(AND(O19="SI",P19=""),1,0)+IF(AND(X19="LISTA PARA VERIFICAR",OR(V19="",W19="")),1,0)+IF(AND(COUNTA(Y19:AA19)&gt;0,COUNTA(Y19:AA19)&lt;3),1,0)+IF(AND(X19="CERRADA",OR(AND(Y19&lt;&gt;"CONFORME",Y19&lt;&gt;"ACEPTADA CON DESVIACIÓN"),Z19="",AA19="",AB19="",AC19="")),1,0)+IF(AND(OR(X19="RECHAZADA",X19="DIFERIDA",X19="CANCELADA"),OR(AB19="",AC19="")),1,0)+IF(AND(AC19&lt;&gt;"",AC19&lt;C19),1,0)+IF(AND(AC19&lt;&gt;"",AA19&lt;&gt;"",AC19&lt;AA19),1,0)))</x:f>
        <x:v>3</x:v>
      </x:c>
      <x:c r="AF19" s="16" t="str">
        <x:f>IF(B19="","",IF(B19="NO","NO APLICA",IF(AE19&gt;0,"INCOMPLETA",IF(X19="CANCELADA","CANCELADA",IF(X19="CERRADA","CERRADA",IF(X19="RECHAZADA","RECHAZADA",IF(X19="DIFERIDA","DIFERIDA",IF(TODAY()&gt;U19,"VENCIDA",IF(X19="LISTA PARA VERIFICAR","POR VERIFICAR","ABIERTA")))))))))</x:f>
        <x:v>INCOMPLETA</x:v>
      </x:c>
    </x:row>
    <x:row r="20">
      <x:c r="A20" s="16"/>
      <x:c r="B20" s="16"/>
      <x:c r="C20" s="17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6"/>
      <x:c r="O20" s="16"/>
      <x:c r="P20" s="16"/>
      <x:c r="Q20" s="16"/>
      <x:c r="R20" s="16"/>
      <x:c r="S20" s="18"/>
      <x:c r="T20" s="18"/>
      <x:c r="U20" s="17"/>
      <x:c r="V20" s="16"/>
      <x:c r="W20" s="17"/>
      <x:c r="X20" s="16"/>
      <x:c r="Y20" s="16"/>
      <x:c r="Z20" s="16"/>
      <x:c r="AA20" s="17"/>
      <x:c r="AB20" s="16"/>
      <x:c r="AC20" s="17"/>
      <x:c r="AD20" s="19" t="str">
        <x:f>IF(B20="","",IF(B20="NO","",IF(OR(X20="CERRADA",X20="RECHAZADA",X20="DIFERIDA",X20="CANCELADA"),IF(AC20="","",AC20-C20),TODAY()-C20)))</x:f>
      </x:c>
      <x:c r="AE20" s="19" t="n">
        <x:f>IF(B20="",0,IF(B20="NO",0,IF(A20="",1,0)+COUNTBLANK(C20:L20)+COUNTBLANK(N20:O20)+COUNTBLANK(Q20:U20)+IF(S20="COMPLETAR",1,0)+IF(T20="COMPLETAR",1,0)+IF(COUNTIF($A$6:$A$105,A20)&gt;1,1,0)+IF(U20&lt;C20,1,0)+IF(AND(O20="SI",P20=""),1,0)+IF(AND(X20="LISTA PARA VERIFICAR",OR(V20="",W20="")),1,0)+IF(AND(COUNTA(Y20:AA20)&gt;0,COUNTA(Y20:AA20)&lt;3),1,0)+IF(AND(X20="CERRADA",OR(AND(Y20&lt;&gt;"CONFORME",Y20&lt;&gt;"ACEPTADA CON DESVIACIÓN"),Z20="",AA20="",AB20="",AC20="")),1,0)+IF(AND(OR(X20="RECHAZADA",X20="DIFERIDA",X20="CANCELADA"),OR(AB20="",AC20="")),1,0)+IF(AND(AC20&lt;&gt;"",AC20&lt;C20),1,0)+IF(AND(AC20&lt;&gt;"",AA20&lt;&gt;"",AC20&lt;AA20),1,0)))</x:f>
        <x:v>0</x:v>
      </x:c>
      <x:c r="AF20" s="16" t="str">
        <x:f>IF(B20="","",IF(B20="NO","NO APLICA",IF(AE20&gt;0,"INCOMPLETA",IF(X20="CANCELADA","CANCELADA",IF(X20="CERRADA","CERRADA",IF(X20="RECHAZADA","RECHAZADA",IF(X20="DIFERIDA","DIFERIDA",IF(TODAY()&gt;U20,"VENCIDA",IF(X20="LISTA PARA VERIFICAR","POR VERIFICAR","ABIERTA")))))))))</x:f>
      </x:c>
    </x:row>
    <x:row r="21">
      <x:c r="A21" s="16"/>
      <x:c r="B21" s="16"/>
      <x:c r="C21" s="17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  <x:c r="N21" s="16"/>
      <x:c r="O21" s="16"/>
      <x:c r="P21" s="16"/>
      <x:c r="Q21" s="16"/>
      <x:c r="R21" s="16"/>
      <x:c r="S21" s="18"/>
      <x:c r="T21" s="18"/>
      <x:c r="U21" s="17"/>
      <x:c r="V21" s="16"/>
      <x:c r="W21" s="17"/>
      <x:c r="X21" s="16"/>
      <x:c r="Y21" s="16"/>
      <x:c r="Z21" s="16"/>
      <x:c r="AA21" s="17"/>
      <x:c r="AB21" s="16"/>
      <x:c r="AC21" s="17"/>
      <x:c r="AD21" s="19" t="str">
        <x:f>IF(B21="","",IF(B21="NO","",IF(OR(X21="CERRADA",X21="RECHAZADA",X21="DIFERIDA",X21="CANCELADA"),IF(AC21="","",AC21-C21),TODAY()-C21)))</x:f>
      </x:c>
      <x:c r="AE21" s="19" t="n">
        <x:f>IF(B21="",0,IF(B21="NO",0,IF(A21="",1,0)+COUNTBLANK(C21:L21)+COUNTBLANK(N21:O21)+COUNTBLANK(Q21:U21)+IF(S21="COMPLETAR",1,0)+IF(T21="COMPLETAR",1,0)+IF(COUNTIF($A$6:$A$105,A21)&gt;1,1,0)+IF(U21&lt;C21,1,0)+IF(AND(O21="SI",P21=""),1,0)+IF(AND(X21="LISTA PARA VERIFICAR",OR(V21="",W21="")),1,0)+IF(AND(COUNTA(Y21:AA21)&gt;0,COUNTA(Y21:AA21)&lt;3),1,0)+IF(AND(X21="CERRADA",OR(AND(Y21&lt;&gt;"CONFORME",Y21&lt;&gt;"ACEPTADA CON DESVIACIÓN"),Z21="",AA21="",AB21="",AC21="")),1,0)+IF(AND(OR(X21="RECHAZADA",X21="DIFERIDA",X21="CANCELADA"),OR(AB21="",AC21="")),1,0)+IF(AND(AC21&lt;&gt;"",AC21&lt;C21),1,0)+IF(AND(AC21&lt;&gt;"",AA21&lt;&gt;"",AC21&lt;AA21),1,0)))</x:f>
        <x:v>0</x:v>
      </x:c>
      <x:c r="AF21" s="16" t="str">
        <x:f>IF(B21="","",IF(B21="NO","NO APLICA",IF(AE21&gt;0,"INCOMPLETA",IF(X21="CANCELADA","CANCELADA",IF(X21="CERRADA","CERRADA",IF(X21="RECHAZADA","RECHAZADA",IF(X21="DIFERIDA","DIFERIDA",IF(TODAY()&gt;U21,"VENCIDA",IF(X21="LISTA PARA VERIFICAR","POR VERIFICAR","ABIERTA")))))))))</x:f>
      </x:c>
    </x:row>
    <x:row r="22">
      <x:c r="A22" s="16"/>
      <x:c r="B22" s="16"/>
      <x:c r="C22" s="17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  <x:c r="N22" s="16"/>
      <x:c r="O22" s="16"/>
      <x:c r="P22" s="16"/>
      <x:c r="Q22" s="16"/>
      <x:c r="R22" s="16"/>
      <x:c r="S22" s="18"/>
      <x:c r="T22" s="18"/>
      <x:c r="U22" s="17"/>
      <x:c r="V22" s="16"/>
      <x:c r="W22" s="17"/>
      <x:c r="X22" s="16"/>
      <x:c r="Y22" s="16"/>
      <x:c r="Z22" s="16"/>
      <x:c r="AA22" s="17"/>
      <x:c r="AB22" s="16"/>
      <x:c r="AC22" s="17"/>
      <x:c r="AD22" s="19" t="str">
        <x:f>IF(B22="","",IF(B22="NO","",IF(OR(X22="CERRADA",X22="RECHAZADA",X22="DIFERIDA",X22="CANCELADA"),IF(AC22="","",AC22-C22),TODAY()-C22)))</x:f>
      </x:c>
      <x:c r="AE22" s="19" t="n">
        <x:f>IF(B22="",0,IF(B22="NO",0,IF(A22="",1,0)+COUNTBLANK(C22:L22)+COUNTBLANK(N22:O22)+COUNTBLANK(Q22:U22)+IF(S22="COMPLETAR",1,0)+IF(T22="COMPLETAR",1,0)+IF(COUNTIF($A$6:$A$105,A22)&gt;1,1,0)+IF(U22&lt;C22,1,0)+IF(AND(O22="SI",P22=""),1,0)+IF(AND(X22="LISTA PARA VERIFICAR",OR(V22="",W22="")),1,0)+IF(AND(COUNTA(Y22:AA22)&gt;0,COUNTA(Y22:AA22)&lt;3),1,0)+IF(AND(X22="CERRADA",OR(AND(Y22&lt;&gt;"CONFORME",Y22&lt;&gt;"ACEPTADA CON DESVIACIÓN"),Z22="",AA22="",AB22="",AC22="")),1,0)+IF(AND(OR(X22="RECHAZADA",X22="DIFERIDA",X22="CANCELADA"),OR(AB22="",AC22="")),1,0)+IF(AND(AC22&lt;&gt;"",AC22&lt;C22),1,0)+IF(AND(AC22&lt;&gt;"",AA22&lt;&gt;"",AC22&lt;AA22),1,0)))</x:f>
        <x:v>0</x:v>
      </x:c>
      <x:c r="AF22" s="16" t="str">
        <x:f>IF(B22="","",IF(B22="NO","NO APLICA",IF(AE22&gt;0,"INCOMPLETA",IF(X22="CANCELADA","CANCELADA",IF(X22="CERRADA","CERRADA",IF(X22="RECHAZADA","RECHAZADA",IF(X22="DIFERIDA","DIFERIDA",IF(TODAY()&gt;U22,"VENCIDA",IF(X22="LISTA PARA VERIFICAR","POR VERIFICAR","ABIERTA")))))))))</x:f>
      </x:c>
    </x:row>
    <x:row r="23">
      <x:c r="A23" s="16"/>
      <x:c r="B23" s="16"/>
      <x:c r="C23" s="17"/>
      <x:c r="D23" s="16"/>
      <x:c r="E23" s="16"/>
      <x:c r="F23" s="16"/>
      <x:c r="G23" s="16"/>
      <x:c r="H23" s="16"/>
      <x:c r="I23" s="16"/>
      <x:c r="J23" s="16"/>
      <x:c r="K23" s="16"/>
      <x:c r="L23" s="16"/>
      <x:c r="M23" s="16"/>
      <x:c r="N23" s="16"/>
      <x:c r="O23" s="16"/>
      <x:c r="P23" s="16"/>
      <x:c r="Q23" s="16"/>
      <x:c r="R23" s="16"/>
      <x:c r="S23" s="18"/>
      <x:c r="T23" s="18"/>
      <x:c r="U23" s="17"/>
      <x:c r="V23" s="16"/>
      <x:c r="W23" s="17"/>
      <x:c r="X23" s="16"/>
      <x:c r="Y23" s="16"/>
      <x:c r="Z23" s="16"/>
      <x:c r="AA23" s="17"/>
      <x:c r="AB23" s="16"/>
      <x:c r="AC23" s="17"/>
      <x:c r="AD23" s="19" t="str">
        <x:f>IF(B23="","",IF(B23="NO","",IF(OR(X23="CERRADA",X23="RECHAZADA",X23="DIFERIDA",X23="CANCELADA"),IF(AC23="","",AC23-C23),TODAY()-C23)))</x:f>
      </x:c>
      <x:c r="AE23" s="19" t="n">
        <x:f>IF(B23="",0,IF(B23="NO",0,IF(A23="",1,0)+COUNTBLANK(C23:L23)+COUNTBLANK(N23:O23)+COUNTBLANK(Q23:U23)+IF(S23="COMPLETAR",1,0)+IF(T23="COMPLETAR",1,0)+IF(COUNTIF($A$6:$A$105,A23)&gt;1,1,0)+IF(U23&lt;C23,1,0)+IF(AND(O23="SI",P23=""),1,0)+IF(AND(X23="LISTA PARA VERIFICAR",OR(V23="",W23="")),1,0)+IF(AND(COUNTA(Y23:AA23)&gt;0,COUNTA(Y23:AA23)&lt;3),1,0)+IF(AND(X23="CERRADA",OR(AND(Y23&lt;&gt;"CONFORME",Y23&lt;&gt;"ACEPTADA CON DESVIACIÓN"),Z23="",AA23="",AB23="",AC23="")),1,0)+IF(AND(OR(X23="RECHAZADA",X23="DIFERIDA",X23="CANCELADA"),OR(AB23="",AC23="")),1,0)+IF(AND(AC23&lt;&gt;"",AC23&lt;C23),1,0)+IF(AND(AC23&lt;&gt;"",AA23&lt;&gt;"",AC23&lt;AA23),1,0)))</x:f>
        <x:v>0</x:v>
      </x:c>
      <x:c r="AF23" s="16" t="str">
        <x:f>IF(B23="","",IF(B23="NO","NO APLICA",IF(AE23&gt;0,"INCOMPLETA",IF(X23="CANCELADA","CANCELADA",IF(X23="CERRADA","CERRADA",IF(X23="RECHAZADA","RECHAZADA",IF(X23="DIFERIDA","DIFERIDA",IF(TODAY()&gt;U23,"VENCIDA",IF(X23="LISTA PARA VERIFICAR","POR VERIFICAR","ABIERTA")))))))))</x:f>
      </x:c>
    </x:row>
    <x:row r="24">
      <x:c r="A24" s="16"/>
      <x:c r="B24" s="16"/>
      <x:c r="C24" s="17"/>
      <x:c r="D24" s="16"/>
      <x:c r="E24" s="16"/>
      <x:c r="F24" s="16"/>
      <x:c r="G24" s="16"/>
      <x:c r="H24" s="16"/>
      <x:c r="I24" s="16"/>
      <x:c r="J24" s="16"/>
      <x:c r="K24" s="16"/>
      <x:c r="L24" s="16"/>
      <x:c r="M24" s="16"/>
      <x:c r="N24" s="16"/>
      <x:c r="O24" s="16"/>
      <x:c r="P24" s="16"/>
      <x:c r="Q24" s="16"/>
      <x:c r="R24" s="16"/>
      <x:c r="S24" s="18"/>
      <x:c r="T24" s="18"/>
      <x:c r="U24" s="17"/>
      <x:c r="V24" s="16"/>
      <x:c r="W24" s="17"/>
      <x:c r="X24" s="16"/>
      <x:c r="Y24" s="16"/>
      <x:c r="Z24" s="16"/>
      <x:c r="AA24" s="17"/>
      <x:c r="AB24" s="16"/>
      <x:c r="AC24" s="17"/>
      <x:c r="AD24" s="19" t="str">
        <x:f>IF(B24="","",IF(B24="NO","",IF(OR(X24="CERRADA",X24="RECHAZADA",X24="DIFERIDA",X24="CANCELADA"),IF(AC24="","",AC24-C24),TODAY()-C24)))</x:f>
      </x:c>
      <x:c r="AE24" s="19" t="n">
        <x:f>IF(B24="",0,IF(B24="NO",0,IF(A24="",1,0)+COUNTBLANK(C24:L24)+COUNTBLANK(N24:O24)+COUNTBLANK(Q24:U24)+IF(S24="COMPLETAR",1,0)+IF(T24="COMPLETAR",1,0)+IF(COUNTIF($A$6:$A$105,A24)&gt;1,1,0)+IF(U24&lt;C24,1,0)+IF(AND(O24="SI",P24=""),1,0)+IF(AND(X24="LISTA PARA VERIFICAR",OR(V24="",W24="")),1,0)+IF(AND(COUNTA(Y24:AA24)&gt;0,COUNTA(Y24:AA24)&lt;3),1,0)+IF(AND(X24="CERRADA",OR(AND(Y24&lt;&gt;"CONFORME",Y24&lt;&gt;"ACEPTADA CON DESVIACIÓN"),Z24="",AA24="",AB24="",AC24="")),1,0)+IF(AND(OR(X24="RECHAZADA",X24="DIFERIDA",X24="CANCELADA"),OR(AB24="",AC24="")),1,0)+IF(AND(AC24&lt;&gt;"",AC24&lt;C24),1,0)+IF(AND(AC24&lt;&gt;"",AA24&lt;&gt;"",AC24&lt;AA24),1,0)))</x:f>
        <x:v>0</x:v>
      </x:c>
      <x:c r="AF24" s="16" t="str">
        <x:f>IF(B24="","",IF(B24="NO","NO APLICA",IF(AE24&gt;0,"INCOMPLETA",IF(X24="CANCELADA","CANCELADA",IF(X24="CERRADA","CERRADA",IF(X24="RECHAZADA","RECHAZADA",IF(X24="DIFERIDA","DIFERIDA",IF(TODAY()&gt;U24,"VENCIDA",IF(X24="LISTA PARA VERIFICAR","POR VERIFICAR","ABIERTA")))))))))</x:f>
      </x:c>
    </x:row>
    <x:row r="25">
      <x:c r="A25" s="16"/>
      <x:c r="B25" s="16"/>
      <x:c r="C25" s="17"/>
      <x:c r="D25" s="16"/>
      <x:c r="E25" s="16"/>
      <x:c r="F25" s="16"/>
      <x:c r="G25" s="16"/>
      <x:c r="H25" s="16"/>
      <x:c r="I25" s="16"/>
      <x:c r="J25" s="16"/>
      <x:c r="K25" s="16"/>
      <x:c r="L25" s="16"/>
      <x:c r="M25" s="16"/>
      <x:c r="N25" s="16"/>
      <x:c r="O25" s="16"/>
      <x:c r="P25" s="16"/>
      <x:c r="Q25" s="16"/>
      <x:c r="R25" s="16"/>
      <x:c r="S25" s="18"/>
      <x:c r="T25" s="18"/>
      <x:c r="U25" s="17"/>
      <x:c r="V25" s="16"/>
      <x:c r="W25" s="17"/>
      <x:c r="X25" s="16"/>
      <x:c r="Y25" s="16"/>
      <x:c r="Z25" s="16"/>
      <x:c r="AA25" s="17"/>
      <x:c r="AB25" s="16"/>
      <x:c r="AC25" s="17"/>
      <x:c r="AD25" s="19" t="str">
        <x:f>IF(B25="","",IF(B25="NO","",IF(OR(X25="CERRADA",X25="RECHAZADA",X25="DIFERIDA",X25="CANCELADA"),IF(AC25="","",AC25-C25),TODAY()-C25)))</x:f>
      </x:c>
      <x:c r="AE25" s="19" t="n">
        <x:f>IF(B25="",0,IF(B25="NO",0,IF(A25="",1,0)+COUNTBLANK(C25:L25)+COUNTBLANK(N25:O25)+COUNTBLANK(Q25:U25)+IF(S25="COMPLETAR",1,0)+IF(T25="COMPLETAR",1,0)+IF(COUNTIF($A$6:$A$105,A25)&gt;1,1,0)+IF(U25&lt;C25,1,0)+IF(AND(O25="SI",P25=""),1,0)+IF(AND(X25="LISTA PARA VERIFICAR",OR(V25="",W25="")),1,0)+IF(AND(COUNTA(Y25:AA25)&gt;0,COUNTA(Y25:AA25)&lt;3),1,0)+IF(AND(X25="CERRADA",OR(AND(Y25&lt;&gt;"CONFORME",Y25&lt;&gt;"ACEPTADA CON DESVIACIÓN"),Z25="",AA25="",AB25="",AC25="")),1,0)+IF(AND(OR(X25="RECHAZADA",X25="DIFERIDA",X25="CANCELADA"),OR(AB25="",AC25="")),1,0)+IF(AND(AC25&lt;&gt;"",AC25&lt;C25),1,0)+IF(AND(AC25&lt;&gt;"",AA25&lt;&gt;"",AC25&lt;AA25),1,0)))</x:f>
        <x:v>0</x:v>
      </x:c>
      <x:c r="AF25" s="16" t="str">
        <x:f>IF(B25="","",IF(B25="NO","NO APLICA",IF(AE25&gt;0,"INCOMPLETA",IF(X25="CANCELADA","CANCELADA",IF(X25="CERRADA","CERRADA",IF(X25="RECHAZADA","RECHAZADA",IF(X25="DIFERIDA","DIFERIDA",IF(TODAY()&gt;U25,"VENCIDA",IF(X25="LISTA PARA VERIFICAR","POR VERIFICAR","ABIERTA")))))))))</x:f>
      </x:c>
    </x:row>
    <x:row r="26">
      <x:c r="A26" s="16"/>
      <x:c r="B26" s="16"/>
      <x:c r="C26" s="17"/>
      <x:c r="D26" s="16"/>
      <x:c r="E26" s="16"/>
      <x:c r="F26" s="16"/>
      <x:c r="G26" s="16"/>
      <x:c r="H26" s="16"/>
      <x:c r="I26" s="16"/>
      <x:c r="J26" s="16"/>
      <x:c r="K26" s="16"/>
      <x:c r="L26" s="16"/>
      <x:c r="M26" s="16"/>
      <x:c r="N26" s="16"/>
      <x:c r="O26" s="16"/>
      <x:c r="P26" s="16"/>
      <x:c r="Q26" s="16"/>
      <x:c r="R26" s="16"/>
      <x:c r="S26" s="18"/>
      <x:c r="T26" s="18"/>
      <x:c r="U26" s="17"/>
      <x:c r="V26" s="16"/>
      <x:c r="W26" s="17"/>
      <x:c r="X26" s="16"/>
      <x:c r="Y26" s="16"/>
      <x:c r="Z26" s="16"/>
      <x:c r="AA26" s="17"/>
      <x:c r="AB26" s="16"/>
      <x:c r="AC26" s="17"/>
      <x:c r="AD26" s="19" t="str">
        <x:f>IF(B26="","",IF(B26="NO","",IF(OR(X26="CERRADA",X26="RECHAZADA",X26="DIFERIDA",X26="CANCELADA"),IF(AC26="","",AC26-C26),TODAY()-C26)))</x:f>
      </x:c>
      <x:c r="AE26" s="19" t="n">
        <x:f>IF(B26="",0,IF(B26="NO",0,IF(A26="",1,0)+COUNTBLANK(C26:L26)+COUNTBLANK(N26:O26)+COUNTBLANK(Q26:U26)+IF(S26="COMPLETAR",1,0)+IF(T26="COMPLETAR",1,0)+IF(COUNTIF($A$6:$A$105,A26)&gt;1,1,0)+IF(U26&lt;C26,1,0)+IF(AND(O26="SI",P26=""),1,0)+IF(AND(X26="LISTA PARA VERIFICAR",OR(V26="",W26="")),1,0)+IF(AND(COUNTA(Y26:AA26)&gt;0,COUNTA(Y26:AA26)&lt;3),1,0)+IF(AND(X26="CERRADA",OR(AND(Y26&lt;&gt;"CONFORME",Y26&lt;&gt;"ACEPTADA CON DESVIACIÓN"),Z26="",AA26="",AB26="",AC26="")),1,0)+IF(AND(OR(X26="RECHAZADA",X26="DIFERIDA",X26="CANCELADA"),OR(AB26="",AC26="")),1,0)+IF(AND(AC26&lt;&gt;"",AC26&lt;C26),1,0)+IF(AND(AC26&lt;&gt;"",AA26&lt;&gt;"",AC26&lt;AA26),1,0)))</x:f>
        <x:v>0</x:v>
      </x:c>
      <x:c r="AF26" s="16" t="str">
        <x:f>IF(B26="","",IF(B26="NO","NO APLICA",IF(AE26&gt;0,"INCOMPLETA",IF(X26="CANCELADA","CANCELADA",IF(X26="CERRADA","CERRADA",IF(X26="RECHAZADA","RECHAZADA",IF(X26="DIFERIDA","DIFERIDA",IF(TODAY()&gt;U26,"VENCIDA",IF(X26="LISTA PARA VERIFICAR","POR VERIFICAR","ABIERTA")))))))))</x:f>
      </x:c>
    </x:row>
    <x:row r="27">
      <x:c r="A27" s="16"/>
      <x:c r="B27" s="16"/>
      <x:c r="C27" s="17"/>
      <x:c r="D27" s="16"/>
      <x:c r="E27" s="16"/>
      <x:c r="F27" s="16"/>
      <x:c r="G27" s="16"/>
      <x:c r="H27" s="16"/>
      <x:c r="I27" s="16"/>
      <x:c r="J27" s="16"/>
      <x:c r="K27" s="16"/>
      <x:c r="L27" s="16"/>
      <x:c r="M27" s="16"/>
      <x:c r="N27" s="16"/>
      <x:c r="O27" s="16"/>
      <x:c r="P27" s="16"/>
      <x:c r="Q27" s="16"/>
      <x:c r="R27" s="16"/>
      <x:c r="S27" s="18"/>
      <x:c r="T27" s="18"/>
      <x:c r="U27" s="17"/>
      <x:c r="V27" s="16"/>
      <x:c r="W27" s="17"/>
      <x:c r="X27" s="16"/>
      <x:c r="Y27" s="16"/>
      <x:c r="Z27" s="16"/>
      <x:c r="AA27" s="17"/>
      <x:c r="AB27" s="16"/>
      <x:c r="AC27" s="17"/>
      <x:c r="AD27" s="19" t="str">
        <x:f>IF(B27="","",IF(B27="NO","",IF(OR(X27="CERRADA",X27="RECHAZADA",X27="DIFERIDA",X27="CANCELADA"),IF(AC27="","",AC27-C27),TODAY()-C27)))</x:f>
      </x:c>
      <x:c r="AE27" s="19" t="n">
        <x:f>IF(B27="",0,IF(B27="NO",0,IF(A27="",1,0)+COUNTBLANK(C27:L27)+COUNTBLANK(N27:O27)+COUNTBLANK(Q27:U27)+IF(S27="COMPLETAR",1,0)+IF(T27="COMPLETAR",1,0)+IF(COUNTIF($A$6:$A$105,A27)&gt;1,1,0)+IF(U27&lt;C27,1,0)+IF(AND(O27="SI",P27=""),1,0)+IF(AND(X27="LISTA PARA VERIFICAR",OR(V27="",W27="")),1,0)+IF(AND(COUNTA(Y27:AA27)&gt;0,COUNTA(Y27:AA27)&lt;3),1,0)+IF(AND(X27="CERRADA",OR(AND(Y27&lt;&gt;"CONFORME",Y27&lt;&gt;"ACEPTADA CON DESVIACIÓN"),Z27="",AA27="",AB27="",AC27="")),1,0)+IF(AND(OR(X27="RECHAZADA",X27="DIFERIDA",X27="CANCELADA"),OR(AB27="",AC27="")),1,0)+IF(AND(AC27&lt;&gt;"",AC27&lt;C27),1,0)+IF(AND(AC27&lt;&gt;"",AA27&lt;&gt;"",AC27&lt;AA27),1,0)))</x:f>
        <x:v>0</x:v>
      </x:c>
      <x:c r="AF27" s="16" t="str">
        <x:f>IF(B27="","",IF(B27="NO","NO APLICA",IF(AE27&gt;0,"INCOMPLETA",IF(X27="CANCELADA","CANCELADA",IF(X27="CERRADA","CERRADA",IF(X27="RECHAZADA","RECHAZADA",IF(X27="DIFERIDA","DIFERIDA",IF(TODAY()&gt;U27,"VENCIDA",IF(X27="LISTA PARA VERIFICAR","POR VERIFICAR","ABIERTA")))))))))</x:f>
      </x:c>
    </x:row>
    <x:row r="28">
      <x:c r="A28" s="16"/>
      <x:c r="B28" s="16"/>
      <x:c r="C28" s="17"/>
      <x:c r="D28" s="16"/>
      <x:c r="E28" s="16"/>
      <x:c r="F28" s="16"/>
      <x:c r="G28" s="16"/>
      <x:c r="H28" s="16"/>
      <x:c r="I28" s="16"/>
      <x:c r="J28" s="16"/>
      <x:c r="K28" s="16"/>
      <x:c r="L28" s="16"/>
      <x:c r="M28" s="16"/>
      <x:c r="N28" s="16"/>
      <x:c r="O28" s="16"/>
      <x:c r="P28" s="16"/>
      <x:c r="Q28" s="16"/>
      <x:c r="R28" s="16"/>
      <x:c r="S28" s="18"/>
      <x:c r="T28" s="18"/>
      <x:c r="U28" s="17"/>
      <x:c r="V28" s="16"/>
      <x:c r="W28" s="17"/>
      <x:c r="X28" s="16"/>
      <x:c r="Y28" s="16"/>
      <x:c r="Z28" s="16"/>
      <x:c r="AA28" s="17"/>
      <x:c r="AB28" s="16"/>
      <x:c r="AC28" s="17"/>
      <x:c r="AD28" s="19" t="str">
        <x:f>IF(B28="","",IF(B28="NO","",IF(OR(X28="CERRADA",X28="RECHAZADA",X28="DIFERIDA",X28="CANCELADA"),IF(AC28="","",AC28-C28),TODAY()-C28)))</x:f>
      </x:c>
      <x:c r="AE28" s="19" t="n">
        <x:f>IF(B28="",0,IF(B28="NO",0,IF(A28="",1,0)+COUNTBLANK(C28:L28)+COUNTBLANK(N28:O28)+COUNTBLANK(Q28:U28)+IF(S28="COMPLETAR",1,0)+IF(T28="COMPLETAR",1,0)+IF(COUNTIF($A$6:$A$105,A28)&gt;1,1,0)+IF(U28&lt;C28,1,0)+IF(AND(O28="SI",P28=""),1,0)+IF(AND(X28="LISTA PARA VERIFICAR",OR(V28="",W28="")),1,0)+IF(AND(COUNTA(Y28:AA28)&gt;0,COUNTA(Y28:AA28)&lt;3),1,0)+IF(AND(X28="CERRADA",OR(AND(Y28&lt;&gt;"CONFORME",Y28&lt;&gt;"ACEPTADA CON DESVIACIÓN"),Z28="",AA28="",AB28="",AC28="")),1,0)+IF(AND(OR(X28="RECHAZADA",X28="DIFERIDA",X28="CANCELADA"),OR(AB28="",AC28="")),1,0)+IF(AND(AC28&lt;&gt;"",AC28&lt;C28),1,0)+IF(AND(AC28&lt;&gt;"",AA28&lt;&gt;"",AC28&lt;AA28),1,0)))</x:f>
        <x:v>0</x:v>
      </x:c>
      <x:c r="AF28" s="16" t="str">
        <x:f>IF(B28="","",IF(B28="NO","NO APLICA",IF(AE28&gt;0,"INCOMPLETA",IF(X28="CANCELADA","CANCELADA",IF(X28="CERRADA","CERRADA",IF(X28="RECHAZADA","RECHAZADA",IF(X28="DIFERIDA","DIFERIDA",IF(TODAY()&gt;U28,"VENCIDA",IF(X28="LISTA PARA VERIFICAR","POR VERIFICAR","ABIERTA")))))))))</x:f>
      </x:c>
    </x:row>
    <x:row r="29">
      <x:c r="A29" s="16"/>
      <x:c r="B29" s="16"/>
      <x:c r="C29" s="17"/>
      <x:c r="D29" s="16"/>
      <x:c r="E29" s="16"/>
      <x:c r="F29" s="16"/>
      <x:c r="G29" s="16"/>
      <x:c r="H29" s="16"/>
      <x:c r="I29" s="16"/>
      <x:c r="J29" s="16"/>
      <x:c r="K29" s="16"/>
      <x:c r="L29" s="16"/>
      <x:c r="M29" s="16"/>
      <x:c r="N29" s="16"/>
      <x:c r="O29" s="16"/>
      <x:c r="P29" s="16"/>
      <x:c r="Q29" s="16"/>
      <x:c r="R29" s="16"/>
      <x:c r="S29" s="18"/>
      <x:c r="T29" s="18"/>
      <x:c r="U29" s="17"/>
      <x:c r="V29" s="16"/>
      <x:c r="W29" s="17"/>
      <x:c r="X29" s="16"/>
      <x:c r="Y29" s="16"/>
      <x:c r="Z29" s="16"/>
      <x:c r="AA29" s="17"/>
      <x:c r="AB29" s="16"/>
      <x:c r="AC29" s="17"/>
      <x:c r="AD29" s="19" t="str">
        <x:f>IF(B29="","",IF(B29="NO","",IF(OR(X29="CERRADA",X29="RECHAZADA",X29="DIFERIDA",X29="CANCELADA"),IF(AC29="","",AC29-C29),TODAY()-C29)))</x:f>
      </x:c>
      <x:c r="AE29" s="19" t="n">
        <x:f>IF(B29="",0,IF(B29="NO",0,IF(A29="",1,0)+COUNTBLANK(C29:L29)+COUNTBLANK(N29:O29)+COUNTBLANK(Q29:U29)+IF(S29="COMPLETAR",1,0)+IF(T29="COMPLETAR",1,0)+IF(COUNTIF($A$6:$A$105,A29)&gt;1,1,0)+IF(U29&lt;C29,1,0)+IF(AND(O29="SI",P29=""),1,0)+IF(AND(X29="LISTA PARA VERIFICAR",OR(V29="",W29="")),1,0)+IF(AND(COUNTA(Y29:AA29)&gt;0,COUNTA(Y29:AA29)&lt;3),1,0)+IF(AND(X29="CERRADA",OR(AND(Y29&lt;&gt;"CONFORME",Y29&lt;&gt;"ACEPTADA CON DESVIACIÓN"),Z29="",AA29="",AB29="",AC29="")),1,0)+IF(AND(OR(X29="RECHAZADA",X29="DIFERIDA",X29="CANCELADA"),OR(AB29="",AC29="")),1,0)+IF(AND(AC29&lt;&gt;"",AC29&lt;C29),1,0)+IF(AND(AC29&lt;&gt;"",AA29&lt;&gt;"",AC29&lt;AA29),1,0)))</x:f>
        <x:v>0</x:v>
      </x:c>
      <x:c r="AF29" s="16" t="str">
        <x:f>IF(B29="","",IF(B29="NO","NO APLICA",IF(AE29&gt;0,"INCOMPLETA",IF(X29="CANCELADA","CANCELADA",IF(X29="CERRADA","CERRADA",IF(X29="RECHAZADA","RECHAZADA",IF(X29="DIFERIDA","DIFERIDA",IF(TODAY()&gt;U29,"VENCIDA",IF(X29="LISTA PARA VERIFICAR","POR VERIFICAR","ABIERTA")))))))))</x:f>
      </x:c>
    </x:row>
    <x:row r="30">
      <x:c r="A30" s="16"/>
      <x:c r="B30" s="16"/>
      <x:c r="C30" s="17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  <x:c r="N30" s="16"/>
      <x:c r="O30" s="16"/>
      <x:c r="P30" s="16"/>
      <x:c r="Q30" s="16"/>
      <x:c r="R30" s="16"/>
      <x:c r="S30" s="18"/>
      <x:c r="T30" s="18"/>
      <x:c r="U30" s="17"/>
      <x:c r="V30" s="16"/>
      <x:c r="W30" s="17"/>
      <x:c r="X30" s="16"/>
      <x:c r="Y30" s="16"/>
      <x:c r="Z30" s="16"/>
      <x:c r="AA30" s="17"/>
      <x:c r="AB30" s="16"/>
      <x:c r="AC30" s="17"/>
      <x:c r="AD30" s="19" t="str">
        <x:f>IF(B30="","",IF(B30="NO","",IF(OR(X30="CERRADA",X30="RECHAZADA",X30="DIFERIDA",X30="CANCELADA"),IF(AC30="","",AC30-C30),TODAY()-C30)))</x:f>
      </x:c>
      <x:c r="AE30" s="19" t="n">
        <x:f>IF(B30="",0,IF(B30="NO",0,IF(A30="",1,0)+COUNTBLANK(C30:L30)+COUNTBLANK(N30:O30)+COUNTBLANK(Q30:U30)+IF(S30="COMPLETAR",1,0)+IF(T30="COMPLETAR",1,0)+IF(COUNTIF($A$6:$A$105,A30)&gt;1,1,0)+IF(U30&lt;C30,1,0)+IF(AND(O30="SI",P30=""),1,0)+IF(AND(X30="LISTA PARA VERIFICAR",OR(V30="",W30="")),1,0)+IF(AND(COUNTA(Y30:AA30)&gt;0,COUNTA(Y30:AA30)&lt;3),1,0)+IF(AND(X30="CERRADA",OR(AND(Y30&lt;&gt;"CONFORME",Y30&lt;&gt;"ACEPTADA CON DESVIACIÓN"),Z30="",AA30="",AB30="",AC30="")),1,0)+IF(AND(OR(X30="RECHAZADA",X30="DIFERIDA",X30="CANCELADA"),OR(AB30="",AC30="")),1,0)+IF(AND(AC30&lt;&gt;"",AC30&lt;C30),1,0)+IF(AND(AC30&lt;&gt;"",AA30&lt;&gt;"",AC30&lt;AA30),1,0)))</x:f>
        <x:v>0</x:v>
      </x:c>
      <x:c r="AF30" s="16" t="str">
        <x:f>IF(B30="","",IF(B30="NO","NO APLICA",IF(AE30&gt;0,"INCOMPLETA",IF(X30="CANCELADA","CANCELADA",IF(X30="CERRADA","CERRADA",IF(X30="RECHAZADA","RECHAZADA",IF(X30="DIFERIDA","DIFERIDA",IF(TODAY()&gt;U30,"VENCIDA",IF(X30="LISTA PARA VERIFICAR","POR VERIFICAR","ABIERTA")))))))))</x:f>
      </x:c>
    </x:row>
    <x:row r="31">
      <x:c r="A31" s="16"/>
      <x:c r="B31" s="16"/>
      <x:c r="C31" s="17"/>
      <x:c r="D31" s="16"/>
      <x:c r="E31" s="16"/>
      <x:c r="F31" s="16"/>
      <x:c r="G31" s="16"/>
      <x:c r="H31" s="16"/>
      <x:c r="I31" s="16"/>
      <x:c r="J31" s="16"/>
      <x:c r="K31" s="16"/>
      <x:c r="L31" s="16"/>
      <x:c r="M31" s="16"/>
      <x:c r="N31" s="16"/>
      <x:c r="O31" s="16"/>
      <x:c r="P31" s="16"/>
      <x:c r="Q31" s="16"/>
      <x:c r="R31" s="16"/>
      <x:c r="S31" s="18"/>
      <x:c r="T31" s="18"/>
      <x:c r="U31" s="17"/>
      <x:c r="V31" s="16"/>
      <x:c r="W31" s="17"/>
      <x:c r="X31" s="16"/>
      <x:c r="Y31" s="16"/>
      <x:c r="Z31" s="16"/>
      <x:c r="AA31" s="17"/>
      <x:c r="AB31" s="16"/>
      <x:c r="AC31" s="17"/>
      <x:c r="AD31" s="19" t="str">
        <x:f>IF(B31="","",IF(B31="NO","",IF(OR(X31="CERRADA",X31="RECHAZADA",X31="DIFERIDA",X31="CANCELADA"),IF(AC31="","",AC31-C31),TODAY()-C31)))</x:f>
      </x:c>
      <x:c r="AE31" s="19" t="n">
        <x:f>IF(B31="",0,IF(B31="NO",0,IF(A31="",1,0)+COUNTBLANK(C31:L31)+COUNTBLANK(N31:O31)+COUNTBLANK(Q31:U31)+IF(S31="COMPLETAR",1,0)+IF(T31="COMPLETAR",1,0)+IF(COUNTIF($A$6:$A$105,A31)&gt;1,1,0)+IF(U31&lt;C31,1,0)+IF(AND(O31="SI",P31=""),1,0)+IF(AND(X31="LISTA PARA VERIFICAR",OR(V31="",W31="")),1,0)+IF(AND(COUNTA(Y31:AA31)&gt;0,COUNTA(Y31:AA31)&lt;3),1,0)+IF(AND(X31="CERRADA",OR(AND(Y31&lt;&gt;"CONFORME",Y31&lt;&gt;"ACEPTADA CON DESVIACIÓN"),Z31="",AA31="",AB31="",AC31="")),1,0)+IF(AND(OR(X31="RECHAZADA",X31="DIFERIDA",X31="CANCELADA"),OR(AB31="",AC31="")),1,0)+IF(AND(AC31&lt;&gt;"",AC31&lt;C31),1,0)+IF(AND(AC31&lt;&gt;"",AA31&lt;&gt;"",AC31&lt;AA31),1,0)))</x:f>
        <x:v>0</x:v>
      </x:c>
      <x:c r="AF31" s="16" t="str">
        <x:f>IF(B31="","",IF(B31="NO","NO APLICA",IF(AE31&gt;0,"INCOMPLETA",IF(X31="CANCELADA","CANCELADA",IF(X31="CERRADA","CERRADA",IF(X31="RECHAZADA","RECHAZADA",IF(X31="DIFERIDA","DIFERIDA",IF(TODAY()&gt;U31,"VENCIDA",IF(X31="LISTA PARA VERIFICAR","POR VERIFICAR","ABIERTA")))))))))</x:f>
      </x:c>
    </x:row>
    <x:row r="32">
      <x:c r="A32" s="16"/>
      <x:c r="B32" s="16"/>
      <x:c r="C32" s="17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6"/>
      <x:c r="O32" s="16"/>
      <x:c r="P32" s="16"/>
      <x:c r="Q32" s="16"/>
      <x:c r="R32" s="16"/>
      <x:c r="S32" s="18"/>
      <x:c r="T32" s="18"/>
      <x:c r="U32" s="17"/>
      <x:c r="V32" s="16"/>
      <x:c r="W32" s="17"/>
      <x:c r="X32" s="16"/>
      <x:c r="Y32" s="16"/>
      <x:c r="Z32" s="16"/>
      <x:c r="AA32" s="17"/>
      <x:c r="AB32" s="16"/>
      <x:c r="AC32" s="17"/>
      <x:c r="AD32" s="19" t="str">
        <x:f>IF(B32="","",IF(B32="NO","",IF(OR(X32="CERRADA",X32="RECHAZADA",X32="DIFERIDA",X32="CANCELADA"),IF(AC32="","",AC32-C32),TODAY()-C32)))</x:f>
      </x:c>
      <x:c r="AE32" s="19" t="n">
        <x:f>IF(B32="",0,IF(B32="NO",0,IF(A32="",1,0)+COUNTBLANK(C32:L32)+COUNTBLANK(N32:O32)+COUNTBLANK(Q32:U32)+IF(S32="COMPLETAR",1,0)+IF(T32="COMPLETAR",1,0)+IF(COUNTIF($A$6:$A$105,A32)&gt;1,1,0)+IF(U32&lt;C32,1,0)+IF(AND(O32="SI",P32=""),1,0)+IF(AND(X32="LISTA PARA VERIFICAR",OR(V32="",W32="")),1,0)+IF(AND(COUNTA(Y32:AA32)&gt;0,COUNTA(Y32:AA32)&lt;3),1,0)+IF(AND(X32="CERRADA",OR(AND(Y32&lt;&gt;"CONFORME",Y32&lt;&gt;"ACEPTADA CON DESVIACIÓN"),Z32="",AA32="",AB32="",AC32="")),1,0)+IF(AND(OR(X32="RECHAZADA",X32="DIFERIDA",X32="CANCELADA"),OR(AB32="",AC32="")),1,0)+IF(AND(AC32&lt;&gt;"",AC32&lt;C32),1,0)+IF(AND(AC32&lt;&gt;"",AA32&lt;&gt;"",AC32&lt;AA32),1,0)))</x:f>
        <x:v>0</x:v>
      </x:c>
      <x:c r="AF32" s="16" t="str">
        <x:f>IF(B32="","",IF(B32="NO","NO APLICA",IF(AE32&gt;0,"INCOMPLETA",IF(X32="CANCELADA","CANCELADA",IF(X32="CERRADA","CERRADA",IF(X32="RECHAZADA","RECHAZADA",IF(X32="DIFERIDA","DIFERIDA",IF(TODAY()&gt;U32,"VENCIDA",IF(X32="LISTA PARA VERIFICAR","POR VERIFICAR","ABIERTA")))))))))</x:f>
      </x:c>
    </x:row>
    <x:row r="33">
      <x:c r="A33" s="16"/>
      <x:c r="B33" s="16"/>
      <x:c r="C33" s="17"/>
      <x:c r="D33" s="16"/>
      <x:c r="E33" s="16"/>
      <x:c r="F33" s="16"/>
      <x:c r="G33" s="16"/>
      <x:c r="H33" s="16"/>
      <x:c r="I33" s="16"/>
      <x:c r="J33" s="16"/>
      <x:c r="K33" s="16"/>
      <x:c r="L33" s="16"/>
      <x:c r="M33" s="16"/>
      <x:c r="N33" s="16"/>
      <x:c r="O33" s="16"/>
      <x:c r="P33" s="16"/>
      <x:c r="Q33" s="16"/>
      <x:c r="R33" s="16"/>
      <x:c r="S33" s="18"/>
      <x:c r="T33" s="18"/>
      <x:c r="U33" s="17"/>
      <x:c r="V33" s="16"/>
      <x:c r="W33" s="17"/>
      <x:c r="X33" s="16"/>
      <x:c r="Y33" s="16"/>
      <x:c r="Z33" s="16"/>
      <x:c r="AA33" s="17"/>
      <x:c r="AB33" s="16"/>
      <x:c r="AC33" s="17"/>
      <x:c r="AD33" s="19" t="str">
        <x:f>IF(B33="","",IF(B33="NO","",IF(OR(X33="CERRADA",X33="RECHAZADA",X33="DIFERIDA",X33="CANCELADA"),IF(AC33="","",AC33-C33),TODAY()-C33)))</x:f>
      </x:c>
      <x:c r="AE33" s="19" t="n">
        <x:f>IF(B33="",0,IF(B33="NO",0,IF(A33="",1,0)+COUNTBLANK(C33:L33)+COUNTBLANK(N33:O33)+COUNTBLANK(Q33:U33)+IF(S33="COMPLETAR",1,0)+IF(T33="COMPLETAR",1,0)+IF(COUNTIF($A$6:$A$105,A33)&gt;1,1,0)+IF(U33&lt;C33,1,0)+IF(AND(O33="SI",P33=""),1,0)+IF(AND(X33="LISTA PARA VERIFICAR",OR(V33="",W33="")),1,0)+IF(AND(COUNTA(Y33:AA33)&gt;0,COUNTA(Y33:AA33)&lt;3),1,0)+IF(AND(X33="CERRADA",OR(AND(Y33&lt;&gt;"CONFORME",Y33&lt;&gt;"ACEPTADA CON DESVIACIÓN"),Z33="",AA33="",AB33="",AC33="")),1,0)+IF(AND(OR(X33="RECHAZADA",X33="DIFERIDA",X33="CANCELADA"),OR(AB33="",AC33="")),1,0)+IF(AND(AC33&lt;&gt;"",AC33&lt;C33),1,0)+IF(AND(AC33&lt;&gt;"",AA33&lt;&gt;"",AC33&lt;AA33),1,0)))</x:f>
        <x:v>0</x:v>
      </x:c>
      <x:c r="AF33" s="16" t="str">
        <x:f>IF(B33="","",IF(B33="NO","NO APLICA",IF(AE33&gt;0,"INCOMPLETA",IF(X33="CANCELADA","CANCELADA",IF(X33="CERRADA","CERRADA",IF(X33="RECHAZADA","RECHAZADA",IF(X33="DIFERIDA","DIFERIDA",IF(TODAY()&gt;U33,"VENCIDA",IF(X33="LISTA PARA VERIFICAR","POR VERIFICAR","ABIERTA")))))))))</x:f>
      </x:c>
    </x:row>
    <x:row r="34">
      <x:c r="A34" s="16"/>
      <x:c r="B34" s="16"/>
      <x:c r="C34" s="17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  <x:c r="N34" s="16"/>
      <x:c r="O34" s="16"/>
      <x:c r="P34" s="16"/>
      <x:c r="Q34" s="16"/>
      <x:c r="R34" s="16"/>
      <x:c r="S34" s="18"/>
      <x:c r="T34" s="18"/>
      <x:c r="U34" s="17"/>
      <x:c r="V34" s="16"/>
      <x:c r="W34" s="17"/>
      <x:c r="X34" s="16"/>
      <x:c r="Y34" s="16"/>
      <x:c r="Z34" s="16"/>
      <x:c r="AA34" s="17"/>
      <x:c r="AB34" s="16"/>
      <x:c r="AC34" s="17"/>
      <x:c r="AD34" s="19" t="str">
        <x:f>IF(B34="","",IF(B34="NO","",IF(OR(X34="CERRADA",X34="RECHAZADA",X34="DIFERIDA",X34="CANCELADA"),IF(AC34="","",AC34-C34),TODAY()-C34)))</x:f>
      </x:c>
      <x:c r="AE34" s="19" t="n">
        <x:f>IF(B34="",0,IF(B34="NO",0,IF(A34="",1,0)+COUNTBLANK(C34:L34)+COUNTBLANK(N34:O34)+COUNTBLANK(Q34:U34)+IF(S34="COMPLETAR",1,0)+IF(T34="COMPLETAR",1,0)+IF(COUNTIF($A$6:$A$105,A34)&gt;1,1,0)+IF(U34&lt;C34,1,0)+IF(AND(O34="SI",P34=""),1,0)+IF(AND(X34="LISTA PARA VERIFICAR",OR(V34="",W34="")),1,0)+IF(AND(COUNTA(Y34:AA34)&gt;0,COUNTA(Y34:AA34)&lt;3),1,0)+IF(AND(X34="CERRADA",OR(AND(Y34&lt;&gt;"CONFORME",Y34&lt;&gt;"ACEPTADA CON DESVIACIÓN"),Z34="",AA34="",AB34="",AC34="")),1,0)+IF(AND(OR(X34="RECHAZADA",X34="DIFERIDA",X34="CANCELADA"),OR(AB34="",AC34="")),1,0)+IF(AND(AC34&lt;&gt;"",AC34&lt;C34),1,0)+IF(AND(AC34&lt;&gt;"",AA34&lt;&gt;"",AC34&lt;AA34),1,0)))</x:f>
        <x:v>0</x:v>
      </x:c>
      <x:c r="AF34" s="16" t="str">
        <x:f>IF(B34="","",IF(B34="NO","NO APLICA",IF(AE34&gt;0,"INCOMPLETA",IF(X34="CANCELADA","CANCELADA",IF(X34="CERRADA","CERRADA",IF(X34="RECHAZADA","RECHAZADA",IF(X34="DIFERIDA","DIFERIDA",IF(TODAY()&gt;U34,"VENCIDA",IF(X34="LISTA PARA VERIFICAR","POR VERIFICAR","ABIERTA")))))))))</x:f>
      </x:c>
    </x:row>
    <x:row r="35">
      <x:c r="A35" s="16"/>
      <x:c r="B35" s="16"/>
      <x:c r="C35" s="17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6"/>
      <x:c r="O35" s="16"/>
      <x:c r="P35" s="16"/>
      <x:c r="Q35" s="16"/>
      <x:c r="R35" s="16"/>
      <x:c r="S35" s="18"/>
      <x:c r="T35" s="18"/>
      <x:c r="U35" s="17"/>
      <x:c r="V35" s="16"/>
      <x:c r="W35" s="17"/>
      <x:c r="X35" s="16"/>
      <x:c r="Y35" s="16"/>
      <x:c r="Z35" s="16"/>
      <x:c r="AA35" s="17"/>
      <x:c r="AB35" s="16"/>
      <x:c r="AC35" s="17"/>
      <x:c r="AD35" s="19" t="str">
        <x:f>IF(B35="","",IF(B35="NO","",IF(OR(X35="CERRADA",X35="RECHAZADA",X35="DIFERIDA",X35="CANCELADA"),IF(AC35="","",AC35-C35),TODAY()-C35)))</x:f>
      </x:c>
      <x:c r="AE35" s="19" t="n">
        <x:f>IF(B35="",0,IF(B35="NO",0,IF(A35="",1,0)+COUNTBLANK(C35:L35)+COUNTBLANK(N35:O35)+COUNTBLANK(Q35:U35)+IF(S35="COMPLETAR",1,0)+IF(T35="COMPLETAR",1,0)+IF(COUNTIF($A$6:$A$105,A35)&gt;1,1,0)+IF(U35&lt;C35,1,0)+IF(AND(O35="SI",P35=""),1,0)+IF(AND(X35="LISTA PARA VERIFICAR",OR(V35="",W35="")),1,0)+IF(AND(COUNTA(Y35:AA35)&gt;0,COUNTA(Y35:AA35)&lt;3),1,0)+IF(AND(X35="CERRADA",OR(AND(Y35&lt;&gt;"CONFORME",Y35&lt;&gt;"ACEPTADA CON DESVIACIÓN"),Z35="",AA35="",AB35="",AC35="")),1,0)+IF(AND(OR(X35="RECHAZADA",X35="DIFERIDA",X35="CANCELADA"),OR(AB35="",AC35="")),1,0)+IF(AND(AC35&lt;&gt;"",AC35&lt;C35),1,0)+IF(AND(AC35&lt;&gt;"",AA35&lt;&gt;"",AC35&lt;AA35),1,0)))</x:f>
        <x:v>0</x:v>
      </x:c>
      <x:c r="AF35" s="16" t="str">
        <x:f>IF(B35="","",IF(B35="NO","NO APLICA",IF(AE35&gt;0,"INCOMPLETA",IF(X35="CANCELADA","CANCELADA",IF(X35="CERRADA","CERRADA",IF(X35="RECHAZADA","RECHAZADA",IF(X35="DIFERIDA","DIFERIDA",IF(TODAY()&gt;U35,"VENCIDA",IF(X35="LISTA PARA VERIFICAR","POR VERIFICAR","ABIERTA")))))))))</x:f>
      </x:c>
    </x:row>
    <x:row r="36">
      <x:c r="A36" s="16"/>
      <x:c r="B36" s="16"/>
      <x:c r="C36" s="17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  <x:c r="N36" s="16"/>
      <x:c r="O36" s="16"/>
      <x:c r="P36" s="16"/>
      <x:c r="Q36" s="16"/>
      <x:c r="R36" s="16"/>
      <x:c r="S36" s="18"/>
      <x:c r="T36" s="18"/>
      <x:c r="U36" s="17"/>
      <x:c r="V36" s="16"/>
      <x:c r="W36" s="17"/>
      <x:c r="X36" s="16"/>
      <x:c r="Y36" s="16"/>
      <x:c r="Z36" s="16"/>
      <x:c r="AA36" s="17"/>
      <x:c r="AB36" s="16"/>
      <x:c r="AC36" s="17"/>
      <x:c r="AD36" s="19" t="str">
        <x:f>IF(B36="","",IF(B36="NO","",IF(OR(X36="CERRADA",X36="RECHAZADA",X36="DIFERIDA",X36="CANCELADA"),IF(AC36="","",AC36-C36),TODAY()-C36)))</x:f>
      </x:c>
      <x:c r="AE36" s="19" t="n">
        <x:f>IF(B36="",0,IF(B36="NO",0,IF(A36="",1,0)+COUNTBLANK(C36:L36)+COUNTBLANK(N36:O36)+COUNTBLANK(Q36:U36)+IF(S36="COMPLETAR",1,0)+IF(T36="COMPLETAR",1,0)+IF(COUNTIF($A$6:$A$105,A36)&gt;1,1,0)+IF(U36&lt;C36,1,0)+IF(AND(O36="SI",P36=""),1,0)+IF(AND(X36="LISTA PARA VERIFICAR",OR(V36="",W36="")),1,0)+IF(AND(COUNTA(Y36:AA36)&gt;0,COUNTA(Y36:AA36)&lt;3),1,0)+IF(AND(X36="CERRADA",OR(AND(Y36&lt;&gt;"CONFORME",Y36&lt;&gt;"ACEPTADA CON DESVIACIÓN"),Z36="",AA36="",AB36="",AC36="")),1,0)+IF(AND(OR(X36="RECHAZADA",X36="DIFERIDA",X36="CANCELADA"),OR(AB36="",AC36="")),1,0)+IF(AND(AC36&lt;&gt;"",AC36&lt;C36),1,0)+IF(AND(AC36&lt;&gt;"",AA36&lt;&gt;"",AC36&lt;AA36),1,0)))</x:f>
        <x:v>0</x:v>
      </x:c>
      <x:c r="AF36" s="16" t="str">
        <x:f>IF(B36="","",IF(B36="NO","NO APLICA",IF(AE36&gt;0,"INCOMPLETA",IF(X36="CANCELADA","CANCELADA",IF(X36="CERRADA","CERRADA",IF(X36="RECHAZADA","RECHAZADA",IF(X36="DIFERIDA","DIFERIDA",IF(TODAY()&gt;U36,"VENCIDA",IF(X36="LISTA PARA VERIFICAR","POR VERIFICAR","ABIERTA")))))))))</x:f>
      </x:c>
    </x:row>
    <x:row r="37">
      <x:c r="A37" s="16"/>
      <x:c r="B37" s="16"/>
      <x:c r="C37" s="17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N37" s="16"/>
      <x:c r="O37" s="16"/>
      <x:c r="P37" s="16"/>
      <x:c r="Q37" s="16"/>
      <x:c r="R37" s="16"/>
      <x:c r="S37" s="18"/>
      <x:c r="T37" s="18"/>
      <x:c r="U37" s="17"/>
      <x:c r="V37" s="16"/>
      <x:c r="W37" s="17"/>
      <x:c r="X37" s="16"/>
      <x:c r="Y37" s="16"/>
      <x:c r="Z37" s="16"/>
      <x:c r="AA37" s="17"/>
      <x:c r="AB37" s="16"/>
      <x:c r="AC37" s="17"/>
      <x:c r="AD37" s="19" t="str">
        <x:f>IF(B37="","",IF(B37="NO","",IF(OR(X37="CERRADA",X37="RECHAZADA",X37="DIFERIDA",X37="CANCELADA"),IF(AC37="","",AC37-C37),TODAY()-C37)))</x:f>
      </x:c>
      <x:c r="AE37" s="19" t="n">
        <x:f>IF(B37="",0,IF(B37="NO",0,IF(A37="",1,0)+COUNTBLANK(C37:L37)+COUNTBLANK(N37:O37)+COUNTBLANK(Q37:U37)+IF(S37="COMPLETAR",1,0)+IF(T37="COMPLETAR",1,0)+IF(COUNTIF($A$6:$A$105,A37)&gt;1,1,0)+IF(U37&lt;C37,1,0)+IF(AND(O37="SI",P37=""),1,0)+IF(AND(X37="LISTA PARA VERIFICAR",OR(V37="",W37="")),1,0)+IF(AND(COUNTA(Y37:AA37)&gt;0,COUNTA(Y37:AA37)&lt;3),1,0)+IF(AND(X37="CERRADA",OR(AND(Y37&lt;&gt;"CONFORME",Y37&lt;&gt;"ACEPTADA CON DESVIACIÓN"),Z37="",AA37="",AB37="",AC37="")),1,0)+IF(AND(OR(X37="RECHAZADA",X37="DIFERIDA",X37="CANCELADA"),OR(AB37="",AC37="")),1,0)+IF(AND(AC37&lt;&gt;"",AC37&lt;C37),1,0)+IF(AND(AC37&lt;&gt;"",AA37&lt;&gt;"",AC37&lt;AA37),1,0)))</x:f>
        <x:v>0</x:v>
      </x:c>
      <x:c r="AF37" s="16" t="str">
        <x:f>IF(B37="","",IF(B37="NO","NO APLICA",IF(AE37&gt;0,"INCOMPLETA",IF(X37="CANCELADA","CANCELADA",IF(X37="CERRADA","CERRADA",IF(X37="RECHAZADA","RECHAZADA",IF(X37="DIFERIDA","DIFERIDA",IF(TODAY()&gt;U37,"VENCIDA",IF(X37="LISTA PARA VERIFICAR","POR VERIFICAR","ABIERTA")))))))))</x:f>
      </x:c>
    </x:row>
    <x:row r="38">
      <x:c r="A38" s="16"/>
      <x:c r="B38" s="16"/>
      <x:c r="C38" s="17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  <x:c r="N38" s="16"/>
      <x:c r="O38" s="16"/>
      <x:c r="P38" s="16"/>
      <x:c r="Q38" s="16"/>
      <x:c r="R38" s="16"/>
      <x:c r="S38" s="18"/>
      <x:c r="T38" s="18"/>
      <x:c r="U38" s="17"/>
      <x:c r="V38" s="16"/>
      <x:c r="W38" s="17"/>
      <x:c r="X38" s="16"/>
      <x:c r="Y38" s="16"/>
      <x:c r="Z38" s="16"/>
      <x:c r="AA38" s="17"/>
      <x:c r="AB38" s="16"/>
      <x:c r="AC38" s="17"/>
      <x:c r="AD38" s="19" t="str">
        <x:f>IF(B38="","",IF(B38="NO","",IF(OR(X38="CERRADA",X38="RECHAZADA",X38="DIFERIDA",X38="CANCELADA"),IF(AC38="","",AC38-C38),TODAY()-C38)))</x:f>
      </x:c>
      <x:c r="AE38" s="19" t="n">
        <x:f>IF(B38="",0,IF(B38="NO",0,IF(A38="",1,0)+COUNTBLANK(C38:L38)+COUNTBLANK(N38:O38)+COUNTBLANK(Q38:U38)+IF(S38="COMPLETAR",1,0)+IF(T38="COMPLETAR",1,0)+IF(COUNTIF($A$6:$A$105,A38)&gt;1,1,0)+IF(U38&lt;C38,1,0)+IF(AND(O38="SI",P38=""),1,0)+IF(AND(X38="LISTA PARA VERIFICAR",OR(V38="",W38="")),1,0)+IF(AND(COUNTA(Y38:AA38)&gt;0,COUNTA(Y38:AA38)&lt;3),1,0)+IF(AND(X38="CERRADA",OR(AND(Y38&lt;&gt;"CONFORME",Y38&lt;&gt;"ACEPTADA CON DESVIACIÓN"),Z38="",AA38="",AB38="",AC38="")),1,0)+IF(AND(OR(X38="RECHAZADA",X38="DIFERIDA",X38="CANCELADA"),OR(AB38="",AC38="")),1,0)+IF(AND(AC38&lt;&gt;"",AC38&lt;C38),1,0)+IF(AND(AC38&lt;&gt;"",AA38&lt;&gt;"",AC38&lt;AA38),1,0)))</x:f>
        <x:v>0</x:v>
      </x:c>
      <x:c r="AF38" s="16" t="str">
        <x:f>IF(B38="","",IF(B38="NO","NO APLICA",IF(AE38&gt;0,"INCOMPLETA",IF(X38="CANCELADA","CANCELADA",IF(X38="CERRADA","CERRADA",IF(X38="RECHAZADA","RECHAZADA",IF(X38="DIFERIDA","DIFERIDA",IF(TODAY()&gt;U38,"VENCIDA",IF(X38="LISTA PARA VERIFICAR","POR VERIFICAR","ABIERTA")))))))))</x:f>
      </x:c>
    </x:row>
    <x:row r="39">
      <x:c r="A39" s="16"/>
      <x:c r="B39" s="16"/>
      <x:c r="C39" s="17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  <x:c r="N39" s="16"/>
      <x:c r="O39" s="16"/>
      <x:c r="P39" s="16"/>
      <x:c r="Q39" s="16"/>
      <x:c r="R39" s="16"/>
      <x:c r="S39" s="18"/>
      <x:c r="T39" s="18"/>
      <x:c r="U39" s="17"/>
      <x:c r="V39" s="16"/>
      <x:c r="W39" s="17"/>
      <x:c r="X39" s="16"/>
      <x:c r="Y39" s="16"/>
      <x:c r="Z39" s="16"/>
      <x:c r="AA39" s="17"/>
      <x:c r="AB39" s="16"/>
      <x:c r="AC39" s="17"/>
      <x:c r="AD39" s="19" t="str">
        <x:f>IF(B39="","",IF(B39="NO","",IF(OR(X39="CERRADA",X39="RECHAZADA",X39="DIFERIDA",X39="CANCELADA"),IF(AC39="","",AC39-C39),TODAY()-C39)))</x:f>
      </x:c>
      <x:c r="AE39" s="19" t="n">
        <x:f>IF(B39="",0,IF(B39="NO",0,IF(A39="",1,0)+COUNTBLANK(C39:L39)+COUNTBLANK(N39:O39)+COUNTBLANK(Q39:U39)+IF(S39="COMPLETAR",1,0)+IF(T39="COMPLETAR",1,0)+IF(COUNTIF($A$6:$A$105,A39)&gt;1,1,0)+IF(U39&lt;C39,1,0)+IF(AND(O39="SI",P39=""),1,0)+IF(AND(X39="LISTA PARA VERIFICAR",OR(V39="",W39="")),1,0)+IF(AND(COUNTA(Y39:AA39)&gt;0,COUNTA(Y39:AA39)&lt;3),1,0)+IF(AND(X39="CERRADA",OR(AND(Y39&lt;&gt;"CONFORME",Y39&lt;&gt;"ACEPTADA CON DESVIACIÓN"),Z39="",AA39="",AB39="",AC39="")),1,0)+IF(AND(OR(X39="RECHAZADA",X39="DIFERIDA",X39="CANCELADA"),OR(AB39="",AC39="")),1,0)+IF(AND(AC39&lt;&gt;"",AC39&lt;C39),1,0)+IF(AND(AC39&lt;&gt;"",AA39&lt;&gt;"",AC39&lt;AA39),1,0)))</x:f>
        <x:v>0</x:v>
      </x:c>
      <x:c r="AF39" s="16" t="str">
        <x:f>IF(B39="","",IF(B39="NO","NO APLICA",IF(AE39&gt;0,"INCOMPLETA",IF(X39="CANCELADA","CANCELADA",IF(X39="CERRADA","CERRADA",IF(X39="RECHAZADA","RECHAZADA",IF(X39="DIFERIDA","DIFERIDA",IF(TODAY()&gt;U39,"VENCIDA",IF(X39="LISTA PARA VERIFICAR","POR VERIFICAR","ABIERTA")))))))))</x:f>
      </x:c>
    </x:row>
    <x:row r="40">
      <x:c r="A40" s="16"/>
      <x:c r="B40" s="16"/>
      <x:c r="C40" s="17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  <x:c r="N40" s="16"/>
      <x:c r="O40" s="16"/>
      <x:c r="P40" s="16"/>
      <x:c r="Q40" s="16"/>
      <x:c r="R40" s="16"/>
      <x:c r="S40" s="18"/>
      <x:c r="T40" s="18"/>
      <x:c r="U40" s="17"/>
      <x:c r="V40" s="16"/>
      <x:c r="W40" s="17"/>
      <x:c r="X40" s="16"/>
      <x:c r="Y40" s="16"/>
      <x:c r="Z40" s="16"/>
      <x:c r="AA40" s="17"/>
      <x:c r="AB40" s="16"/>
      <x:c r="AC40" s="17"/>
      <x:c r="AD40" s="19" t="str">
        <x:f>IF(B40="","",IF(B40="NO","",IF(OR(X40="CERRADA",X40="RECHAZADA",X40="DIFERIDA",X40="CANCELADA"),IF(AC40="","",AC40-C40),TODAY()-C40)))</x:f>
      </x:c>
      <x:c r="AE40" s="19" t="n">
        <x:f>IF(B40="",0,IF(B40="NO",0,IF(A40="",1,0)+COUNTBLANK(C40:L40)+COUNTBLANK(N40:O40)+COUNTBLANK(Q40:U40)+IF(S40="COMPLETAR",1,0)+IF(T40="COMPLETAR",1,0)+IF(COUNTIF($A$6:$A$105,A40)&gt;1,1,0)+IF(U40&lt;C40,1,0)+IF(AND(O40="SI",P40=""),1,0)+IF(AND(X40="LISTA PARA VERIFICAR",OR(V40="",W40="")),1,0)+IF(AND(COUNTA(Y40:AA40)&gt;0,COUNTA(Y40:AA40)&lt;3),1,0)+IF(AND(X40="CERRADA",OR(AND(Y40&lt;&gt;"CONFORME",Y40&lt;&gt;"ACEPTADA CON DESVIACIÓN"),Z40="",AA40="",AB40="",AC40="")),1,0)+IF(AND(OR(X40="RECHAZADA",X40="DIFERIDA",X40="CANCELADA"),OR(AB40="",AC40="")),1,0)+IF(AND(AC40&lt;&gt;"",AC40&lt;C40),1,0)+IF(AND(AC40&lt;&gt;"",AA40&lt;&gt;"",AC40&lt;AA40),1,0)))</x:f>
        <x:v>0</x:v>
      </x:c>
      <x:c r="AF40" s="16" t="str">
        <x:f>IF(B40="","",IF(B40="NO","NO APLICA",IF(AE40&gt;0,"INCOMPLETA",IF(X40="CANCELADA","CANCELADA",IF(X40="CERRADA","CERRADA",IF(X40="RECHAZADA","RECHAZADA",IF(X40="DIFERIDA","DIFERIDA",IF(TODAY()&gt;U40,"VENCIDA",IF(X40="LISTA PARA VERIFICAR","POR VERIFICAR","ABIERTA")))))))))</x:f>
      </x:c>
    </x:row>
    <x:row r="41">
      <x:c r="A41" s="16"/>
      <x:c r="B41" s="16"/>
      <x:c r="C41" s="17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N41" s="16"/>
      <x:c r="O41" s="16"/>
      <x:c r="P41" s="16"/>
      <x:c r="Q41" s="16"/>
      <x:c r="R41" s="16"/>
      <x:c r="S41" s="18"/>
      <x:c r="T41" s="18"/>
      <x:c r="U41" s="17"/>
      <x:c r="V41" s="16"/>
      <x:c r="W41" s="17"/>
      <x:c r="X41" s="16"/>
      <x:c r="Y41" s="16"/>
      <x:c r="Z41" s="16"/>
      <x:c r="AA41" s="17"/>
      <x:c r="AB41" s="16"/>
      <x:c r="AC41" s="17"/>
      <x:c r="AD41" s="19" t="str">
        <x:f>IF(B41="","",IF(B41="NO","",IF(OR(X41="CERRADA",X41="RECHAZADA",X41="DIFERIDA",X41="CANCELADA"),IF(AC41="","",AC41-C41),TODAY()-C41)))</x:f>
      </x:c>
      <x:c r="AE41" s="19" t="n">
        <x:f>IF(B41="",0,IF(B41="NO",0,IF(A41="",1,0)+COUNTBLANK(C41:L41)+COUNTBLANK(N41:O41)+COUNTBLANK(Q41:U41)+IF(S41="COMPLETAR",1,0)+IF(T41="COMPLETAR",1,0)+IF(COUNTIF($A$6:$A$105,A41)&gt;1,1,0)+IF(U41&lt;C41,1,0)+IF(AND(O41="SI",P41=""),1,0)+IF(AND(X41="LISTA PARA VERIFICAR",OR(V41="",W41="")),1,0)+IF(AND(COUNTA(Y41:AA41)&gt;0,COUNTA(Y41:AA41)&lt;3),1,0)+IF(AND(X41="CERRADA",OR(AND(Y41&lt;&gt;"CONFORME",Y41&lt;&gt;"ACEPTADA CON DESVIACIÓN"),Z41="",AA41="",AB41="",AC41="")),1,0)+IF(AND(OR(X41="RECHAZADA",X41="DIFERIDA",X41="CANCELADA"),OR(AB41="",AC41="")),1,0)+IF(AND(AC41&lt;&gt;"",AC41&lt;C41),1,0)+IF(AND(AC41&lt;&gt;"",AA41&lt;&gt;"",AC41&lt;AA41),1,0)))</x:f>
        <x:v>0</x:v>
      </x:c>
      <x:c r="AF41" s="16" t="str">
        <x:f>IF(B41="","",IF(B41="NO","NO APLICA",IF(AE41&gt;0,"INCOMPLETA",IF(X41="CANCELADA","CANCELADA",IF(X41="CERRADA","CERRADA",IF(X41="RECHAZADA","RECHAZADA",IF(X41="DIFERIDA","DIFERIDA",IF(TODAY()&gt;U41,"VENCIDA",IF(X41="LISTA PARA VERIFICAR","POR VERIFICAR","ABIERTA")))))))))</x:f>
      </x:c>
    </x:row>
    <x:row r="42">
      <x:c r="A42" s="16"/>
      <x:c r="B42" s="16"/>
      <x:c r="C42" s="17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  <x:c r="N42" s="16"/>
      <x:c r="O42" s="16"/>
      <x:c r="P42" s="16"/>
      <x:c r="Q42" s="16"/>
      <x:c r="R42" s="16"/>
      <x:c r="S42" s="18"/>
      <x:c r="T42" s="18"/>
      <x:c r="U42" s="17"/>
      <x:c r="V42" s="16"/>
      <x:c r="W42" s="17"/>
      <x:c r="X42" s="16"/>
      <x:c r="Y42" s="16"/>
      <x:c r="Z42" s="16"/>
      <x:c r="AA42" s="17"/>
      <x:c r="AB42" s="16"/>
      <x:c r="AC42" s="17"/>
      <x:c r="AD42" s="19" t="str">
        <x:f>IF(B42="","",IF(B42="NO","",IF(OR(X42="CERRADA",X42="RECHAZADA",X42="DIFERIDA",X42="CANCELADA"),IF(AC42="","",AC42-C42),TODAY()-C42)))</x:f>
      </x:c>
      <x:c r="AE42" s="19" t="n">
        <x:f>IF(B42="",0,IF(B42="NO",0,IF(A42="",1,0)+COUNTBLANK(C42:L42)+COUNTBLANK(N42:O42)+COUNTBLANK(Q42:U42)+IF(S42="COMPLETAR",1,0)+IF(T42="COMPLETAR",1,0)+IF(COUNTIF($A$6:$A$105,A42)&gt;1,1,0)+IF(U42&lt;C42,1,0)+IF(AND(O42="SI",P42=""),1,0)+IF(AND(X42="LISTA PARA VERIFICAR",OR(V42="",W42="")),1,0)+IF(AND(COUNTA(Y42:AA42)&gt;0,COUNTA(Y42:AA42)&lt;3),1,0)+IF(AND(X42="CERRADA",OR(AND(Y42&lt;&gt;"CONFORME",Y42&lt;&gt;"ACEPTADA CON DESVIACIÓN"),Z42="",AA42="",AB42="",AC42="")),1,0)+IF(AND(OR(X42="RECHAZADA",X42="DIFERIDA",X42="CANCELADA"),OR(AB42="",AC42="")),1,0)+IF(AND(AC42&lt;&gt;"",AC42&lt;C42),1,0)+IF(AND(AC42&lt;&gt;"",AA42&lt;&gt;"",AC42&lt;AA42),1,0)))</x:f>
        <x:v>0</x:v>
      </x:c>
      <x:c r="AF42" s="16" t="str">
        <x:f>IF(B42="","",IF(B42="NO","NO APLICA",IF(AE42&gt;0,"INCOMPLETA",IF(X42="CANCELADA","CANCELADA",IF(X42="CERRADA","CERRADA",IF(X42="RECHAZADA","RECHAZADA",IF(X42="DIFERIDA","DIFERIDA",IF(TODAY()&gt;U42,"VENCIDA",IF(X42="LISTA PARA VERIFICAR","POR VERIFICAR","ABIERTA")))))))))</x:f>
      </x:c>
    </x:row>
    <x:row r="43">
      <x:c r="A43" s="16"/>
      <x:c r="B43" s="16"/>
      <x:c r="C43" s="17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  <x:c r="N43" s="16"/>
      <x:c r="O43" s="16"/>
      <x:c r="P43" s="16"/>
      <x:c r="Q43" s="16"/>
      <x:c r="R43" s="16"/>
      <x:c r="S43" s="18"/>
      <x:c r="T43" s="18"/>
      <x:c r="U43" s="17"/>
      <x:c r="V43" s="16"/>
      <x:c r="W43" s="17"/>
      <x:c r="X43" s="16"/>
      <x:c r="Y43" s="16"/>
      <x:c r="Z43" s="16"/>
      <x:c r="AA43" s="17"/>
      <x:c r="AB43" s="16"/>
      <x:c r="AC43" s="17"/>
      <x:c r="AD43" s="19" t="str">
        <x:f>IF(B43="","",IF(B43="NO","",IF(OR(X43="CERRADA",X43="RECHAZADA",X43="DIFERIDA",X43="CANCELADA"),IF(AC43="","",AC43-C43),TODAY()-C43)))</x:f>
      </x:c>
      <x:c r="AE43" s="19" t="n">
        <x:f>IF(B43="",0,IF(B43="NO",0,IF(A43="",1,0)+COUNTBLANK(C43:L43)+COUNTBLANK(N43:O43)+COUNTBLANK(Q43:U43)+IF(S43="COMPLETAR",1,0)+IF(T43="COMPLETAR",1,0)+IF(COUNTIF($A$6:$A$105,A43)&gt;1,1,0)+IF(U43&lt;C43,1,0)+IF(AND(O43="SI",P43=""),1,0)+IF(AND(X43="LISTA PARA VERIFICAR",OR(V43="",W43="")),1,0)+IF(AND(COUNTA(Y43:AA43)&gt;0,COUNTA(Y43:AA43)&lt;3),1,0)+IF(AND(X43="CERRADA",OR(AND(Y43&lt;&gt;"CONFORME",Y43&lt;&gt;"ACEPTADA CON DESVIACIÓN"),Z43="",AA43="",AB43="",AC43="")),1,0)+IF(AND(OR(X43="RECHAZADA",X43="DIFERIDA",X43="CANCELADA"),OR(AB43="",AC43="")),1,0)+IF(AND(AC43&lt;&gt;"",AC43&lt;C43),1,0)+IF(AND(AC43&lt;&gt;"",AA43&lt;&gt;"",AC43&lt;AA43),1,0)))</x:f>
        <x:v>0</x:v>
      </x:c>
      <x:c r="AF43" s="16" t="str">
        <x:f>IF(B43="","",IF(B43="NO","NO APLICA",IF(AE43&gt;0,"INCOMPLETA",IF(X43="CANCELADA","CANCELADA",IF(X43="CERRADA","CERRADA",IF(X43="RECHAZADA","RECHAZADA",IF(X43="DIFERIDA","DIFERIDA",IF(TODAY()&gt;U43,"VENCIDA",IF(X43="LISTA PARA VERIFICAR","POR VERIFICAR","ABIERTA")))))))))</x:f>
      </x:c>
    </x:row>
    <x:row r="44">
      <x:c r="A44" s="16"/>
      <x:c r="B44" s="16"/>
      <x:c r="C44" s="17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  <x:c r="N44" s="16"/>
      <x:c r="O44" s="16"/>
      <x:c r="P44" s="16"/>
      <x:c r="Q44" s="16"/>
      <x:c r="R44" s="16"/>
      <x:c r="S44" s="18"/>
      <x:c r="T44" s="18"/>
      <x:c r="U44" s="17"/>
      <x:c r="V44" s="16"/>
      <x:c r="W44" s="17"/>
      <x:c r="X44" s="16"/>
      <x:c r="Y44" s="16"/>
      <x:c r="Z44" s="16"/>
      <x:c r="AA44" s="17"/>
      <x:c r="AB44" s="16"/>
      <x:c r="AC44" s="17"/>
      <x:c r="AD44" s="19" t="str">
        <x:f>IF(B44="","",IF(B44="NO","",IF(OR(X44="CERRADA",X44="RECHAZADA",X44="DIFERIDA",X44="CANCELADA"),IF(AC44="","",AC44-C44),TODAY()-C44)))</x:f>
      </x:c>
      <x:c r="AE44" s="19" t="n">
        <x:f>IF(B44="",0,IF(B44="NO",0,IF(A44="",1,0)+COUNTBLANK(C44:L44)+COUNTBLANK(N44:O44)+COUNTBLANK(Q44:U44)+IF(S44="COMPLETAR",1,0)+IF(T44="COMPLETAR",1,0)+IF(COUNTIF($A$6:$A$105,A44)&gt;1,1,0)+IF(U44&lt;C44,1,0)+IF(AND(O44="SI",P44=""),1,0)+IF(AND(X44="LISTA PARA VERIFICAR",OR(V44="",W44="")),1,0)+IF(AND(COUNTA(Y44:AA44)&gt;0,COUNTA(Y44:AA44)&lt;3),1,0)+IF(AND(X44="CERRADA",OR(AND(Y44&lt;&gt;"CONFORME",Y44&lt;&gt;"ACEPTADA CON DESVIACIÓN"),Z44="",AA44="",AB44="",AC44="")),1,0)+IF(AND(OR(X44="RECHAZADA",X44="DIFERIDA",X44="CANCELADA"),OR(AB44="",AC44="")),1,0)+IF(AND(AC44&lt;&gt;"",AC44&lt;C44),1,0)+IF(AND(AC44&lt;&gt;"",AA44&lt;&gt;"",AC44&lt;AA44),1,0)))</x:f>
        <x:v>0</x:v>
      </x:c>
      <x:c r="AF44" s="16" t="str">
        <x:f>IF(B44="","",IF(B44="NO","NO APLICA",IF(AE44&gt;0,"INCOMPLETA",IF(X44="CANCELADA","CANCELADA",IF(X44="CERRADA","CERRADA",IF(X44="RECHAZADA","RECHAZADA",IF(X44="DIFERIDA","DIFERIDA",IF(TODAY()&gt;U44,"VENCIDA",IF(X44="LISTA PARA VERIFICAR","POR VERIFICAR","ABIERTA")))))))))</x:f>
      </x:c>
    </x:row>
    <x:row r="45">
      <x:c r="A45" s="16"/>
      <x:c r="B45" s="16"/>
      <x:c r="C45" s="17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  <x:c r="N45" s="16"/>
      <x:c r="O45" s="16"/>
      <x:c r="P45" s="16"/>
      <x:c r="Q45" s="16"/>
      <x:c r="R45" s="16"/>
      <x:c r="S45" s="18"/>
      <x:c r="T45" s="18"/>
      <x:c r="U45" s="17"/>
      <x:c r="V45" s="16"/>
      <x:c r="W45" s="17"/>
      <x:c r="X45" s="16"/>
      <x:c r="Y45" s="16"/>
      <x:c r="Z45" s="16"/>
      <x:c r="AA45" s="17"/>
      <x:c r="AB45" s="16"/>
      <x:c r="AC45" s="17"/>
      <x:c r="AD45" s="19" t="str">
        <x:f>IF(B45="","",IF(B45="NO","",IF(OR(X45="CERRADA",X45="RECHAZADA",X45="DIFERIDA",X45="CANCELADA"),IF(AC45="","",AC45-C45),TODAY()-C45)))</x:f>
      </x:c>
      <x:c r="AE45" s="19" t="n">
        <x:f>IF(B45="",0,IF(B45="NO",0,IF(A45="",1,0)+COUNTBLANK(C45:L45)+COUNTBLANK(N45:O45)+COUNTBLANK(Q45:U45)+IF(S45="COMPLETAR",1,0)+IF(T45="COMPLETAR",1,0)+IF(COUNTIF($A$6:$A$105,A45)&gt;1,1,0)+IF(U45&lt;C45,1,0)+IF(AND(O45="SI",P45=""),1,0)+IF(AND(X45="LISTA PARA VERIFICAR",OR(V45="",W45="")),1,0)+IF(AND(COUNTA(Y45:AA45)&gt;0,COUNTA(Y45:AA45)&lt;3),1,0)+IF(AND(X45="CERRADA",OR(AND(Y45&lt;&gt;"CONFORME",Y45&lt;&gt;"ACEPTADA CON DESVIACIÓN"),Z45="",AA45="",AB45="",AC45="")),1,0)+IF(AND(OR(X45="RECHAZADA",X45="DIFERIDA",X45="CANCELADA"),OR(AB45="",AC45="")),1,0)+IF(AND(AC45&lt;&gt;"",AC45&lt;C45),1,0)+IF(AND(AC45&lt;&gt;"",AA45&lt;&gt;"",AC45&lt;AA45),1,0)))</x:f>
        <x:v>0</x:v>
      </x:c>
      <x:c r="AF45" s="16" t="str">
        <x:f>IF(B45="","",IF(B45="NO","NO APLICA",IF(AE45&gt;0,"INCOMPLETA",IF(X45="CANCELADA","CANCELADA",IF(X45="CERRADA","CERRADA",IF(X45="RECHAZADA","RECHAZADA",IF(X45="DIFERIDA","DIFERIDA",IF(TODAY()&gt;U45,"VENCIDA",IF(X45="LISTA PARA VERIFICAR","POR VERIFICAR","ABIERTA")))))))))</x:f>
      </x:c>
    </x:row>
    <x:row r="46">
      <x:c r="A46" s="16"/>
      <x:c r="B46" s="16"/>
      <x:c r="C46" s="17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  <x:c r="N46" s="16"/>
      <x:c r="O46" s="16"/>
      <x:c r="P46" s="16"/>
      <x:c r="Q46" s="16"/>
      <x:c r="R46" s="16"/>
      <x:c r="S46" s="18"/>
      <x:c r="T46" s="18"/>
      <x:c r="U46" s="17"/>
      <x:c r="V46" s="16"/>
      <x:c r="W46" s="17"/>
      <x:c r="X46" s="16"/>
      <x:c r="Y46" s="16"/>
      <x:c r="Z46" s="16"/>
      <x:c r="AA46" s="17"/>
      <x:c r="AB46" s="16"/>
      <x:c r="AC46" s="17"/>
      <x:c r="AD46" s="19" t="str">
        <x:f>IF(B46="","",IF(B46="NO","",IF(OR(X46="CERRADA",X46="RECHAZADA",X46="DIFERIDA",X46="CANCELADA"),IF(AC46="","",AC46-C46),TODAY()-C46)))</x:f>
      </x:c>
      <x:c r="AE46" s="19" t="n">
        <x:f>IF(B46="",0,IF(B46="NO",0,IF(A46="",1,0)+COUNTBLANK(C46:L46)+COUNTBLANK(N46:O46)+COUNTBLANK(Q46:U46)+IF(S46="COMPLETAR",1,0)+IF(T46="COMPLETAR",1,0)+IF(COUNTIF($A$6:$A$105,A46)&gt;1,1,0)+IF(U46&lt;C46,1,0)+IF(AND(O46="SI",P46=""),1,0)+IF(AND(X46="LISTA PARA VERIFICAR",OR(V46="",W46="")),1,0)+IF(AND(COUNTA(Y46:AA46)&gt;0,COUNTA(Y46:AA46)&lt;3),1,0)+IF(AND(X46="CERRADA",OR(AND(Y46&lt;&gt;"CONFORME",Y46&lt;&gt;"ACEPTADA CON DESVIACIÓN"),Z46="",AA46="",AB46="",AC46="")),1,0)+IF(AND(OR(X46="RECHAZADA",X46="DIFERIDA",X46="CANCELADA"),OR(AB46="",AC46="")),1,0)+IF(AND(AC46&lt;&gt;"",AC46&lt;C46),1,0)+IF(AND(AC46&lt;&gt;"",AA46&lt;&gt;"",AC46&lt;AA46),1,0)))</x:f>
        <x:v>0</x:v>
      </x:c>
      <x:c r="AF46" s="16" t="str">
        <x:f>IF(B46="","",IF(B46="NO","NO APLICA",IF(AE46&gt;0,"INCOMPLETA",IF(X46="CANCELADA","CANCELADA",IF(X46="CERRADA","CERRADA",IF(X46="RECHAZADA","RECHAZADA",IF(X46="DIFERIDA","DIFERIDA",IF(TODAY()&gt;U46,"VENCIDA",IF(X46="LISTA PARA VERIFICAR","POR VERIFICAR","ABIERTA")))))))))</x:f>
      </x:c>
    </x:row>
    <x:row r="47">
      <x:c r="A47" s="16"/>
      <x:c r="B47" s="16"/>
      <x:c r="C47" s="17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  <x:c r="N47" s="16"/>
      <x:c r="O47" s="16"/>
      <x:c r="P47" s="16"/>
      <x:c r="Q47" s="16"/>
      <x:c r="R47" s="16"/>
      <x:c r="S47" s="18"/>
      <x:c r="T47" s="18"/>
      <x:c r="U47" s="17"/>
      <x:c r="V47" s="16"/>
      <x:c r="W47" s="17"/>
      <x:c r="X47" s="16"/>
      <x:c r="Y47" s="16"/>
      <x:c r="Z47" s="16"/>
      <x:c r="AA47" s="17"/>
      <x:c r="AB47" s="16"/>
      <x:c r="AC47" s="17"/>
      <x:c r="AD47" s="19" t="str">
        <x:f>IF(B47="","",IF(B47="NO","",IF(OR(X47="CERRADA",X47="RECHAZADA",X47="DIFERIDA",X47="CANCELADA"),IF(AC47="","",AC47-C47),TODAY()-C47)))</x:f>
      </x:c>
      <x:c r="AE47" s="19" t="n">
        <x:f>IF(B47="",0,IF(B47="NO",0,IF(A47="",1,0)+COUNTBLANK(C47:L47)+COUNTBLANK(N47:O47)+COUNTBLANK(Q47:U47)+IF(S47="COMPLETAR",1,0)+IF(T47="COMPLETAR",1,0)+IF(COUNTIF($A$6:$A$105,A47)&gt;1,1,0)+IF(U47&lt;C47,1,0)+IF(AND(O47="SI",P47=""),1,0)+IF(AND(X47="LISTA PARA VERIFICAR",OR(V47="",W47="")),1,0)+IF(AND(COUNTA(Y47:AA47)&gt;0,COUNTA(Y47:AA47)&lt;3),1,0)+IF(AND(X47="CERRADA",OR(AND(Y47&lt;&gt;"CONFORME",Y47&lt;&gt;"ACEPTADA CON DESVIACIÓN"),Z47="",AA47="",AB47="",AC47="")),1,0)+IF(AND(OR(X47="RECHAZADA",X47="DIFERIDA",X47="CANCELADA"),OR(AB47="",AC47="")),1,0)+IF(AND(AC47&lt;&gt;"",AC47&lt;C47),1,0)+IF(AND(AC47&lt;&gt;"",AA47&lt;&gt;"",AC47&lt;AA47),1,0)))</x:f>
        <x:v>0</x:v>
      </x:c>
      <x:c r="AF47" s="16" t="str">
        <x:f>IF(B47="","",IF(B47="NO","NO APLICA",IF(AE47&gt;0,"INCOMPLETA",IF(X47="CANCELADA","CANCELADA",IF(X47="CERRADA","CERRADA",IF(X47="RECHAZADA","RECHAZADA",IF(X47="DIFERIDA","DIFERIDA",IF(TODAY()&gt;U47,"VENCIDA",IF(X47="LISTA PARA VERIFICAR","POR VERIFICAR","ABIERTA")))))))))</x:f>
      </x:c>
    </x:row>
    <x:row r="48">
      <x:c r="A48" s="16"/>
      <x:c r="B48" s="16"/>
      <x:c r="C48" s="17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6"/>
      <x:c r="P48" s="16"/>
      <x:c r="Q48" s="16"/>
      <x:c r="R48" s="16"/>
      <x:c r="S48" s="18"/>
      <x:c r="T48" s="18"/>
      <x:c r="U48" s="17"/>
      <x:c r="V48" s="16"/>
      <x:c r="W48" s="17"/>
      <x:c r="X48" s="16"/>
      <x:c r="Y48" s="16"/>
      <x:c r="Z48" s="16"/>
      <x:c r="AA48" s="17"/>
      <x:c r="AB48" s="16"/>
      <x:c r="AC48" s="17"/>
      <x:c r="AD48" s="19" t="str">
        <x:f>IF(B48="","",IF(B48="NO","",IF(OR(X48="CERRADA",X48="RECHAZADA",X48="DIFERIDA",X48="CANCELADA"),IF(AC48="","",AC48-C48),TODAY()-C48)))</x:f>
      </x:c>
      <x:c r="AE48" s="19" t="n">
        <x:f>IF(B48="",0,IF(B48="NO",0,IF(A48="",1,0)+COUNTBLANK(C48:L48)+COUNTBLANK(N48:O48)+COUNTBLANK(Q48:U48)+IF(S48="COMPLETAR",1,0)+IF(T48="COMPLETAR",1,0)+IF(COUNTIF($A$6:$A$105,A48)&gt;1,1,0)+IF(U48&lt;C48,1,0)+IF(AND(O48="SI",P48=""),1,0)+IF(AND(X48="LISTA PARA VERIFICAR",OR(V48="",W48="")),1,0)+IF(AND(COUNTA(Y48:AA48)&gt;0,COUNTA(Y48:AA48)&lt;3),1,0)+IF(AND(X48="CERRADA",OR(AND(Y48&lt;&gt;"CONFORME",Y48&lt;&gt;"ACEPTADA CON DESVIACIÓN"),Z48="",AA48="",AB48="",AC48="")),1,0)+IF(AND(OR(X48="RECHAZADA",X48="DIFERIDA",X48="CANCELADA"),OR(AB48="",AC48="")),1,0)+IF(AND(AC48&lt;&gt;"",AC48&lt;C48),1,0)+IF(AND(AC48&lt;&gt;"",AA48&lt;&gt;"",AC48&lt;AA48),1,0)))</x:f>
        <x:v>0</x:v>
      </x:c>
      <x:c r="AF48" s="16" t="str">
        <x:f>IF(B48="","",IF(B48="NO","NO APLICA",IF(AE48&gt;0,"INCOMPLETA",IF(X48="CANCELADA","CANCELADA",IF(X48="CERRADA","CERRADA",IF(X48="RECHAZADA","RECHAZADA",IF(X48="DIFERIDA","DIFERIDA",IF(TODAY()&gt;U48,"VENCIDA",IF(X48="LISTA PARA VERIFICAR","POR VERIFICAR","ABIERTA")))))))))</x:f>
      </x:c>
    </x:row>
    <x:row r="49">
      <x:c r="A49" s="16"/>
      <x:c r="B49" s="16"/>
      <x:c r="C49" s="17"/>
      <x:c r="D49" s="16"/>
      <x:c r="E49" s="16"/>
      <x:c r="F49" s="16"/>
      <x:c r="G49" s="16"/>
      <x:c r="H49" s="16"/>
      <x:c r="I49" s="16"/>
      <x:c r="J49" s="16"/>
      <x:c r="K49" s="16"/>
      <x:c r="L49" s="16"/>
      <x:c r="M49" s="16"/>
      <x:c r="N49" s="16"/>
      <x:c r="O49" s="16"/>
      <x:c r="P49" s="16"/>
      <x:c r="Q49" s="16"/>
      <x:c r="R49" s="16"/>
      <x:c r="S49" s="18"/>
      <x:c r="T49" s="18"/>
      <x:c r="U49" s="17"/>
      <x:c r="V49" s="16"/>
      <x:c r="W49" s="17"/>
      <x:c r="X49" s="16"/>
      <x:c r="Y49" s="16"/>
      <x:c r="Z49" s="16"/>
      <x:c r="AA49" s="17"/>
      <x:c r="AB49" s="16"/>
      <x:c r="AC49" s="17"/>
      <x:c r="AD49" s="19" t="str">
        <x:f>IF(B49="","",IF(B49="NO","",IF(OR(X49="CERRADA",X49="RECHAZADA",X49="DIFERIDA",X49="CANCELADA"),IF(AC49="","",AC49-C49),TODAY()-C49)))</x:f>
      </x:c>
      <x:c r="AE49" s="19" t="n">
        <x:f>IF(B49="",0,IF(B49="NO",0,IF(A49="",1,0)+COUNTBLANK(C49:L49)+COUNTBLANK(N49:O49)+COUNTBLANK(Q49:U49)+IF(S49="COMPLETAR",1,0)+IF(T49="COMPLETAR",1,0)+IF(COUNTIF($A$6:$A$105,A49)&gt;1,1,0)+IF(U49&lt;C49,1,0)+IF(AND(O49="SI",P49=""),1,0)+IF(AND(X49="LISTA PARA VERIFICAR",OR(V49="",W49="")),1,0)+IF(AND(COUNTA(Y49:AA49)&gt;0,COUNTA(Y49:AA49)&lt;3),1,0)+IF(AND(X49="CERRADA",OR(AND(Y49&lt;&gt;"CONFORME",Y49&lt;&gt;"ACEPTADA CON DESVIACIÓN"),Z49="",AA49="",AB49="",AC49="")),1,0)+IF(AND(OR(X49="RECHAZADA",X49="DIFERIDA",X49="CANCELADA"),OR(AB49="",AC49="")),1,0)+IF(AND(AC49&lt;&gt;"",AC49&lt;C49),1,0)+IF(AND(AC49&lt;&gt;"",AA49&lt;&gt;"",AC49&lt;AA49),1,0)))</x:f>
        <x:v>0</x:v>
      </x:c>
      <x:c r="AF49" s="16" t="str">
        <x:f>IF(B49="","",IF(B49="NO","NO APLICA",IF(AE49&gt;0,"INCOMPLETA",IF(X49="CANCELADA","CANCELADA",IF(X49="CERRADA","CERRADA",IF(X49="RECHAZADA","RECHAZADA",IF(X49="DIFERIDA","DIFERIDA",IF(TODAY()&gt;U49,"VENCIDA",IF(X49="LISTA PARA VERIFICAR","POR VERIFICAR","ABIERTA")))))))))</x:f>
      </x:c>
    </x:row>
    <x:row r="50">
      <x:c r="A50" s="16"/>
      <x:c r="B50" s="16"/>
      <x:c r="C50" s="17"/>
      <x:c r="D50" s="16"/>
      <x:c r="E50" s="16"/>
      <x:c r="F50" s="16"/>
      <x:c r="G50" s="16"/>
      <x:c r="H50" s="16"/>
      <x:c r="I50" s="16"/>
      <x:c r="J50" s="16"/>
      <x:c r="K50" s="16"/>
      <x:c r="L50" s="16"/>
      <x:c r="M50" s="16"/>
      <x:c r="N50" s="16"/>
      <x:c r="O50" s="16"/>
      <x:c r="P50" s="16"/>
      <x:c r="Q50" s="16"/>
      <x:c r="R50" s="16"/>
      <x:c r="S50" s="18"/>
      <x:c r="T50" s="18"/>
      <x:c r="U50" s="17"/>
      <x:c r="V50" s="16"/>
      <x:c r="W50" s="17"/>
      <x:c r="X50" s="16"/>
      <x:c r="Y50" s="16"/>
      <x:c r="Z50" s="16"/>
      <x:c r="AA50" s="17"/>
      <x:c r="AB50" s="16"/>
      <x:c r="AC50" s="17"/>
      <x:c r="AD50" s="19" t="str">
        <x:f>IF(B50="","",IF(B50="NO","",IF(OR(X50="CERRADA",X50="RECHAZADA",X50="DIFERIDA",X50="CANCELADA"),IF(AC50="","",AC50-C50),TODAY()-C50)))</x:f>
      </x:c>
      <x:c r="AE50" s="19" t="n">
        <x:f>IF(B50="",0,IF(B50="NO",0,IF(A50="",1,0)+COUNTBLANK(C50:L50)+COUNTBLANK(N50:O50)+COUNTBLANK(Q50:U50)+IF(S50="COMPLETAR",1,0)+IF(T50="COMPLETAR",1,0)+IF(COUNTIF($A$6:$A$105,A50)&gt;1,1,0)+IF(U50&lt;C50,1,0)+IF(AND(O50="SI",P50=""),1,0)+IF(AND(X50="LISTA PARA VERIFICAR",OR(V50="",W50="")),1,0)+IF(AND(COUNTA(Y50:AA50)&gt;0,COUNTA(Y50:AA50)&lt;3),1,0)+IF(AND(X50="CERRADA",OR(AND(Y50&lt;&gt;"CONFORME",Y50&lt;&gt;"ACEPTADA CON DESVIACIÓN"),Z50="",AA50="",AB50="",AC50="")),1,0)+IF(AND(OR(X50="RECHAZADA",X50="DIFERIDA",X50="CANCELADA"),OR(AB50="",AC50="")),1,0)+IF(AND(AC50&lt;&gt;"",AC50&lt;C50),1,0)+IF(AND(AC50&lt;&gt;"",AA50&lt;&gt;"",AC50&lt;AA50),1,0)))</x:f>
        <x:v>0</x:v>
      </x:c>
      <x:c r="AF50" s="16" t="str">
        <x:f>IF(B50="","",IF(B50="NO","NO APLICA",IF(AE50&gt;0,"INCOMPLETA",IF(X50="CANCELADA","CANCELADA",IF(X50="CERRADA","CERRADA",IF(X50="RECHAZADA","RECHAZADA",IF(X50="DIFERIDA","DIFERIDA",IF(TODAY()&gt;U50,"VENCIDA",IF(X50="LISTA PARA VERIFICAR","POR VERIFICAR","ABIERTA")))))))))</x:f>
      </x:c>
    </x:row>
    <x:row r="51">
      <x:c r="A51" s="16"/>
      <x:c r="B51" s="16"/>
      <x:c r="C51" s="17"/>
      <x:c r="D51" s="16"/>
      <x:c r="E51" s="16"/>
      <x:c r="F51" s="16"/>
      <x:c r="G51" s="16"/>
      <x:c r="H51" s="16"/>
      <x:c r="I51" s="16"/>
      <x:c r="J51" s="16"/>
      <x:c r="K51" s="16"/>
      <x:c r="L51" s="16"/>
      <x:c r="M51" s="16"/>
      <x:c r="N51" s="16"/>
      <x:c r="O51" s="16"/>
      <x:c r="P51" s="16"/>
      <x:c r="Q51" s="16"/>
      <x:c r="R51" s="16"/>
      <x:c r="S51" s="18"/>
      <x:c r="T51" s="18"/>
      <x:c r="U51" s="17"/>
      <x:c r="V51" s="16"/>
      <x:c r="W51" s="17"/>
      <x:c r="X51" s="16"/>
      <x:c r="Y51" s="16"/>
      <x:c r="Z51" s="16"/>
      <x:c r="AA51" s="17"/>
      <x:c r="AB51" s="16"/>
      <x:c r="AC51" s="17"/>
      <x:c r="AD51" s="19" t="str">
        <x:f>IF(B51="","",IF(B51="NO","",IF(OR(X51="CERRADA",X51="RECHAZADA",X51="DIFERIDA",X51="CANCELADA"),IF(AC51="","",AC51-C51),TODAY()-C51)))</x:f>
      </x:c>
      <x:c r="AE51" s="19" t="n">
        <x:f>IF(B51="",0,IF(B51="NO",0,IF(A51="",1,0)+COUNTBLANK(C51:L51)+COUNTBLANK(N51:O51)+COUNTBLANK(Q51:U51)+IF(S51="COMPLETAR",1,0)+IF(T51="COMPLETAR",1,0)+IF(COUNTIF($A$6:$A$105,A51)&gt;1,1,0)+IF(U51&lt;C51,1,0)+IF(AND(O51="SI",P51=""),1,0)+IF(AND(X51="LISTA PARA VERIFICAR",OR(V51="",W51="")),1,0)+IF(AND(COUNTA(Y51:AA51)&gt;0,COUNTA(Y51:AA51)&lt;3),1,0)+IF(AND(X51="CERRADA",OR(AND(Y51&lt;&gt;"CONFORME",Y51&lt;&gt;"ACEPTADA CON DESVIACIÓN"),Z51="",AA51="",AB51="",AC51="")),1,0)+IF(AND(OR(X51="RECHAZADA",X51="DIFERIDA",X51="CANCELADA"),OR(AB51="",AC51="")),1,0)+IF(AND(AC51&lt;&gt;"",AC51&lt;C51),1,0)+IF(AND(AC51&lt;&gt;"",AA51&lt;&gt;"",AC51&lt;AA51),1,0)))</x:f>
        <x:v>0</x:v>
      </x:c>
      <x:c r="AF51" s="16" t="str">
        <x:f>IF(B51="","",IF(B51="NO","NO APLICA",IF(AE51&gt;0,"INCOMPLETA",IF(X51="CANCELADA","CANCELADA",IF(X51="CERRADA","CERRADA",IF(X51="RECHAZADA","RECHAZADA",IF(X51="DIFERIDA","DIFERIDA",IF(TODAY()&gt;U51,"VENCIDA",IF(X51="LISTA PARA VERIFICAR","POR VERIFICAR","ABIERTA")))))))))</x:f>
      </x:c>
    </x:row>
    <x:row r="52">
      <x:c r="A52" s="16"/>
      <x:c r="B52" s="16"/>
      <x:c r="C52" s="17"/>
      <x:c r="D52" s="16"/>
      <x:c r="E52" s="16"/>
      <x:c r="F52" s="16"/>
      <x:c r="G52" s="16"/>
      <x:c r="H52" s="16"/>
      <x:c r="I52" s="16"/>
      <x:c r="J52" s="16"/>
      <x:c r="K52" s="16"/>
      <x:c r="L52" s="16"/>
      <x:c r="M52" s="16"/>
      <x:c r="N52" s="16"/>
      <x:c r="O52" s="16"/>
      <x:c r="P52" s="16"/>
      <x:c r="Q52" s="16"/>
      <x:c r="R52" s="16"/>
      <x:c r="S52" s="18"/>
      <x:c r="T52" s="18"/>
      <x:c r="U52" s="17"/>
      <x:c r="V52" s="16"/>
      <x:c r="W52" s="17"/>
      <x:c r="X52" s="16"/>
      <x:c r="Y52" s="16"/>
      <x:c r="Z52" s="16"/>
      <x:c r="AA52" s="17"/>
      <x:c r="AB52" s="16"/>
      <x:c r="AC52" s="17"/>
      <x:c r="AD52" s="19" t="str">
        <x:f>IF(B52="","",IF(B52="NO","",IF(OR(X52="CERRADA",X52="RECHAZADA",X52="DIFERIDA",X52="CANCELADA"),IF(AC52="","",AC52-C52),TODAY()-C52)))</x:f>
      </x:c>
      <x:c r="AE52" s="19" t="n">
        <x:f>IF(B52="",0,IF(B52="NO",0,IF(A52="",1,0)+COUNTBLANK(C52:L52)+COUNTBLANK(N52:O52)+COUNTBLANK(Q52:U52)+IF(S52="COMPLETAR",1,0)+IF(T52="COMPLETAR",1,0)+IF(COUNTIF($A$6:$A$105,A52)&gt;1,1,0)+IF(U52&lt;C52,1,0)+IF(AND(O52="SI",P52=""),1,0)+IF(AND(X52="LISTA PARA VERIFICAR",OR(V52="",W52="")),1,0)+IF(AND(COUNTA(Y52:AA52)&gt;0,COUNTA(Y52:AA52)&lt;3),1,0)+IF(AND(X52="CERRADA",OR(AND(Y52&lt;&gt;"CONFORME",Y52&lt;&gt;"ACEPTADA CON DESVIACIÓN"),Z52="",AA52="",AB52="",AC52="")),1,0)+IF(AND(OR(X52="RECHAZADA",X52="DIFERIDA",X52="CANCELADA"),OR(AB52="",AC52="")),1,0)+IF(AND(AC52&lt;&gt;"",AC52&lt;C52),1,0)+IF(AND(AC52&lt;&gt;"",AA52&lt;&gt;"",AC52&lt;AA52),1,0)))</x:f>
        <x:v>0</x:v>
      </x:c>
      <x:c r="AF52" s="16" t="str">
        <x:f>IF(B52="","",IF(B52="NO","NO APLICA",IF(AE52&gt;0,"INCOMPLETA",IF(X52="CANCELADA","CANCELADA",IF(X52="CERRADA","CERRADA",IF(X52="RECHAZADA","RECHAZADA",IF(X52="DIFERIDA","DIFERIDA",IF(TODAY()&gt;U52,"VENCIDA",IF(X52="LISTA PARA VERIFICAR","POR VERIFICAR","ABIERTA")))))))))</x:f>
      </x:c>
    </x:row>
    <x:row r="53">
      <x:c r="A53" s="16"/>
      <x:c r="B53" s="16"/>
      <x:c r="C53" s="17"/>
      <x:c r="D53" s="16"/>
      <x:c r="E53" s="16"/>
      <x:c r="F53" s="16"/>
      <x:c r="G53" s="16"/>
      <x:c r="H53" s="16"/>
      <x:c r="I53" s="16"/>
      <x:c r="J53" s="16"/>
      <x:c r="K53" s="16"/>
      <x:c r="L53" s="16"/>
      <x:c r="M53" s="16"/>
      <x:c r="N53" s="16"/>
      <x:c r="O53" s="16"/>
      <x:c r="P53" s="16"/>
      <x:c r="Q53" s="16"/>
      <x:c r="R53" s="16"/>
      <x:c r="S53" s="18"/>
      <x:c r="T53" s="18"/>
      <x:c r="U53" s="17"/>
      <x:c r="V53" s="16"/>
      <x:c r="W53" s="17"/>
      <x:c r="X53" s="16"/>
      <x:c r="Y53" s="16"/>
      <x:c r="Z53" s="16"/>
      <x:c r="AA53" s="17"/>
      <x:c r="AB53" s="16"/>
      <x:c r="AC53" s="17"/>
      <x:c r="AD53" s="19" t="str">
        <x:f>IF(B53="","",IF(B53="NO","",IF(OR(X53="CERRADA",X53="RECHAZADA",X53="DIFERIDA",X53="CANCELADA"),IF(AC53="","",AC53-C53),TODAY()-C53)))</x:f>
      </x:c>
      <x:c r="AE53" s="19" t="n">
        <x:f>IF(B53="",0,IF(B53="NO",0,IF(A53="",1,0)+COUNTBLANK(C53:L53)+COUNTBLANK(N53:O53)+COUNTBLANK(Q53:U53)+IF(S53="COMPLETAR",1,0)+IF(T53="COMPLETAR",1,0)+IF(COUNTIF($A$6:$A$105,A53)&gt;1,1,0)+IF(U53&lt;C53,1,0)+IF(AND(O53="SI",P53=""),1,0)+IF(AND(X53="LISTA PARA VERIFICAR",OR(V53="",W53="")),1,0)+IF(AND(COUNTA(Y53:AA53)&gt;0,COUNTA(Y53:AA53)&lt;3),1,0)+IF(AND(X53="CERRADA",OR(AND(Y53&lt;&gt;"CONFORME",Y53&lt;&gt;"ACEPTADA CON DESVIACIÓN"),Z53="",AA53="",AB53="",AC53="")),1,0)+IF(AND(OR(X53="RECHAZADA",X53="DIFERIDA",X53="CANCELADA"),OR(AB53="",AC53="")),1,0)+IF(AND(AC53&lt;&gt;"",AC53&lt;C53),1,0)+IF(AND(AC53&lt;&gt;"",AA53&lt;&gt;"",AC53&lt;AA53),1,0)))</x:f>
        <x:v>0</x:v>
      </x:c>
      <x:c r="AF53" s="16" t="str">
        <x:f>IF(B53="","",IF(B53="NO","NO APLICA",IF(AE53&gt;0,"INCOMPLETA",IF(X53="CANCELADA","CANCELADA",IF(X53="CERRADA","CERRADA",IF(X53="RECHAZADA","RECHAZADA",IF(X53="DIFERIDA","DIFERIDA",IF(TODAY()&gt;U53,"VENCIDA",IF(X53="LISTA PARA VERIFICAR","POR VERIFICAR","ABIERTA")))))))))</x:f>
      </x:c>
    </x:row>
    <x:row r="54">
      <x:c r="A54" s="16"/>
      <x:c r="B54" s="16"/>
      <x:c r="C54" s="17"/>
      <x:c r="D54" s="16"/>
      <x:c r="E54" s="16"/>
      <x:c r="F54" s="16"/>
      <x:c r="G54" s="16"/>
      <x:c r="H54" s="16"/>
      <x:c r="I54" s="16"/>
      <x:c r="J54" s="16"/>
      <x:c r="K54" s="16"/>
      <x:c r="L54" s="16"/>
      <x:c r="M54" s="16"/>
      <x:c r="N54" s="16"/>
      <x:c r="O54" s="16"/>
      <x:c r="P54" s="16"/>
      <x:c r="Q54" s="16"/>
      <x:c r="R54" s="16"/>
      <x:c r="S54" s="18"/>
      <x:c r="T54" s="18"/>
      <x:c r="U54" s="17"/>
      <x:c r="V54" s="16"/>
      <x:c r="W54" s="17"/>
      <x:c r="X54" s="16"/>
      <x:c r="Y54" s="16"/>
      <x:c r="Z54" s="16"/>
      <x:c r="AA54" s="17"/>
      <x:c r="AB54" s="16"/>
      <x:c r="AC54" s="17"/>
      <x:c r="AD54" s="19" t="str">
        <x:f>IF(B54="","",IF(B54="NO","",IF(OR(X54="CERRADA",X54="RECHAZADA",X54="DIFERIDA",X54="CANCELADA"),IF(AC54="","",AC54-C54),TODAY()-C54)))</x:f>
      </x:c>
      <x:c r="AE54" s="19" t="n">
        <x:f>IF(B54="",0,IF(B54="NO",0,IF(A54="",1,0)+COUNTBLANK(C54:L54)+COUNTBLANK(N54:O54)+COUNTBLANK(Q54:U54)+IF(S54="COMPLETAR",1,0)+IF(T54="COMPLETAR",1,0)+IF(COUNTIF($A$6:$A$105,A54)&gt;1,1,0)+IF(U54&lt;C54,1,0)+IF(AND(O54="SI",P54=""),1,0)+IF(AND(X54="LISTA PARA VERIFICAR",OR(V54="",W54="")),1,0)+IF(AND(COUNTA(Y54:AA54)&gt;0,COUNTA(Y54:AA54)&lt;3),1,0)+IF(AND(X54="CERRADA",OR(AND(Y54&lt;&gt;"CONFORME",Y54&lt;&gt;"ACEPTADA CON DESVIACIÓN"),Z54="",AA54="",AB54="",AC54="")),1,0)+IF(AND(OR(X54="RECHAZADA",X54="DIFERIDA",X54="CANCELADA"),OR(AB54="",AC54="")),1,0)+IF(AND(AC54&lt;&gt;"",AC54&lt;C54),1,0)+IF(AND(AC54&lt;&gt;"",AA54&lt;&gt;"",AC54&lt;AA54),1,0)))</x:f>
        <x:v>0</x:v>
      </x:c>
      <x:c r="AF54" s="16" t="str">
        <x:f>IF(B54="","",IF(B54="NO","NO APLICA",IF(AE54&gt;0,"INCOMPLETA",IF(X54="CANCELADA","CANCELADA",IF(X54="CERRADA","CERRADA",IF(X54="RECHAZADA","RECHAZADA",IF(X54="DIFERIDA","DIFERIDA",IF(TODAY()&gt;U54,"VENCIDA",IF(X54="LISTA PARA VERIFICAR","POR VERIFICAR","ABIERTA")))))))))</x:f>
      </x:c>
    </x:row>
    <x:row r="55">
      <x:c r="A55" s="16"/>
      <x:c r="B55" s="16"/>
      <x:c r="C55" s="17"/>
      <x:c r="D55" s="16"/>
      <x:c r="E55" s="16"/>
      <x:c r="F55" s="16"/>
      <x:c r="G55" s="16"/>
      <x:c r="H55" s="16"/>
      <x:c r="I55" s="16"/>
      <x:c r="J55" s="16"/>
      <x:c r="K55" s="16"/>
      <x:c r="L55" s="16"/>
      <x:c r="M55" s="16"/>
      <x:c r="N55" s="16"/>
      <x:c r="O55" s="16"/>
      <x:c r="P55" s="16"/>
      <x:c r="Q55" s="16"/>
      <x:c r="R55" s="16"/>
      <x:c r="S55" s="18"/>
      <x:c r="T55" s="18"/>
      <x:c r="U55" s="17"/>
      <x:c r="V55" s="16"/>
      <x:c r="W55" s="17"/>
      <x:c r="X55" s="16"/>
      <x:c r="Y55" s="16"/>
      <x:c r="Z55" s="16"/>
      <x:c r="AA55" s="17"/>
      <x:c r="AB55" s="16"/>
      <x:c r="AC55" s="17"/>
      <x:c r="AD55" s="19" t="str">
        <x:f>IF(B55="","",IF(B55="NO","",IF(OR(X55="CERRADA",X55="RECHAZADA",X55="DIFERIDA",X55="CANCELADA"),IF(AC55="","",AC55-C55),TODAY()-C55)))</x:f>
      </x:c>
      <x:c r="AE55" s="19" t="n">
        <x:f>IF(B55="",0,IF(B55="NO",0,IF(A55="",1,0)+COUNTBLANK(C55:L55)+COUNTBLANK(N55:O55)+COUNTBLANK(Q55:U55)+IF(S55="COMPLETAR",1,0)+IF(T55="COMPLETAR",1,0)+IF(COUNTIF($A$6:$A$105,A55)&gt;1,1,0)+IF(U55&lt;C55,1,0)+IF(AND(O55="SI",P55=""),1,0)+IF(AND(X55="LISTA PARA VERIFICAR",OR(V55="",W55="")),1,0)+IF(AND(COUNTA(Y55:AA55)&gt;0,COUNTA(Y55:AA55)&lt;3),1,0)+IF(AND(X55="CERRADA",OR(AND(Y55&lt;&gt;"CONFORME",Y55&lt;&gt;"ACEPTADA CON DESVIACIÓN"),Z55="",AA55="",AB55="",AC55="")),1,0)+IF(AND(OR(X55="RECHAZADA",X55="DIFERIDA",X55="CANCELADA"),OR(AB55="",AC55="")),1,0)+IF(AND(AC55&lt;&gt;"",AC55&lt;C55),1,0)+IF(AND(AC55&lt;&gt;"",AA55&lt;&gt;"",AC55&lt;AA55),1,0)))</x:f>
        <x:v>0</x:v>
      </x:c>
      <x:c r="AF55" s="16" t="str">
        <x:f>IF(B55="","",IF(B55="NO","NO APLICA",IF(AE55&gt;0,"INCOMPLETA",IF(X55="CANCELADA","CANCELADA",IF(X55="CERRADA","CERRADA",IF(X55="RECHAZADA","RECHAZADA",IF(X55="DIFERIDA","DIFERIDA",IF(TODAY()&gt;U55,"VENCIDA",IF(X55="LISTA PARA VERIFICAR","POR VERIFICAR","ABIERTA")))))))))</x:f>
      </x:c>
    </x:row>
    <x:row r="56">
      <x:c r="A56" s="16"/>
      <x:c r="B56" s="16"/>
      <x:c r="C56" s="17"/>
      <x:c r="D56" s="16"/>
      <x:c r="E56" s="16"/>
      <x:c r="F56" s="16"/>
      <x:c r="G56" s="16"/>
      <x:c r="H56" s="16"/>
      <x:c r="I56" s="16"/>
      <x:c r="J56" s="16"/>
      <x:c r="K56" s="16"/>
      <x:c r="L56" s="16"/>
      <x:c r="M56" s="16"/>
      <x:c r="N56" s="16"/>
      <x:c r="O56" s="16"/>
      <x:c r="P56" s="16"/>
      <x:c r="Q56" s="16"/>
      <x:c r="R56" s="16"/>
      <x:c r="S56" s="18"/>
      <x:c r="T56" s="18"/>
      <x:c r="U56" s="17"/>
      <x:c r="V56" s="16"/>
      <x:c r="W56" s="17"/>
      <x:c r="X56" s="16"/>
      <x:c r="Y56" s="16"/>
      <x:c r="Z56" s="16"/>
      <x:c r="AA56" s="17"/>
      <x:c r="AB56" s="16"/>
      <x:c r="AC56" s="17"/>
      <x:c r="AD56" s="19" t="str">
        <x:f>IF(B56="","",IF(B56="NO","",IF(OR(X56="CERRADA",X56="RECHAZADA",X56="DIFERIDA",X56="CANCELADA"),IF(AC56="","",AC56-C56),TODAY()-C56)))</x:f>
      </x:c>
      <x:c r="AE56" s="19" t="n">
        <x:f>IF(B56="",0,IF(B56="NO",0,IF(A56="",1,0)+COUNTBLANK(C56:L56)+COUNTBLANK(N56:O56)+COUNTBLANK(Q56:U56)+IF(S56="COMPLETAR",1,0)+IF(T56="COMPLETAR",1,0)+IF(COUNTIF($A$6:$A$105,A56)&gt;1,1,0)+IF(U56&lt;C56,1,0)+IF(AND(O56="SI",P56=""),1,0)+IF(AND(X56="LISTA PARA VERIFICAR",OR(V56="",W56="")),1,0)+IF(AND(COUNTA(Y56:AA56)&gt;0,COUNTA(Y56:AA56)&lt;3),1,0)+IF(AND(X56="CERRADA",OR(AND(Y56&lt;&gt;"CONFORME",Y56&lt;&gt;"ACEPTADA CON DESVIACIÓN"),Z56="",AA56="",AB56="",AC56="")),1,0)+IF(AND(OR(X56="RECHAZADA",X56="DIFERIDA",X56="CANCELADA"),OR(AB56="",AC56="")),1,0)+IF(AND(AC56&lt;&gt;"",AC56&lt;C56),1,0)+IF(AND(AC56&lt;&gt;"",AA56&lt;&gt;"",AC56&lt;AA56),1,0)))</x:f>
        <x:v>0</x:v>
      </x:c>
      <x:c r="AF56" s="16" t="str">
        <x:f>IF(B56="","",IF(B56="NO","NO APLICA",IF(AE56&gt;0,"INCOMPLETA",IF(X56="CANCELADA","CANCELADA",IF(X56="CERRADA","CERRADA",IF(X56="RECHAZADA","RECHAZADA",IF(X56="DIFERIDA","DIFERIDA",IF(TODAY()&gt;U56,"VENCIDA",IF(X56="LISTA PARA VERIFICAR","POR VERIFICAR","ABIERTA")))))))))</x:f>
      </x:c>
    </x:row>
    <x:row r="57">
      <x:c r="A57" s="16"/>
      <x:c r="B57" s="16"/>
      <x:c r="C57" s="17"/>
      <x:c r="D57" s="16"/>
      <x:c r="E57" s="16"/>
      <x:c r="F57" s="16"/>
      <x:c r="G57" s="16"/>
      <x:c r="H57" s="16"/>
      <x:c r="I57" s="16"/>
      <x:c r="J57" s="16"/>
      <x:c r="K57" s="16"/>
      <x:c r="L57" s="16"/>
      <x:c r="M57" s="16"/>
      <x:c r="N57" s="16"/>
      <x:c r="O57" s="16"/>
      <x:c r="P57" s="16"/>
      <x:c r="Q57" s="16"/>
      <x:c r="R57" s="16"/>
      <x:c r="S57" s="18"/>
      <x:c r="T57" s="18"/>
      <x:c r="U57" s="17"/>
      <x:c r="V57" s="16"/>
      <x:c r="W57" s="17"/>
      <x:c r="X57" s="16"/>
      <x:c r="Y57" s="16"/>
      <x:c r="Z57" s="16"/>
      <x:c r="AA57" s="17"/>
      <x:c r="AB57" s="16"/>
      <x:c r="AC57" s="17"/>
      <x:c r="AD57" s="19" t="str">
        <x:f>IF(B57="","",IF(B57="NO","",IF(OR(X57="CERRADA",X57="RECHAZADA",X57="DIFERIDA",X57="CANCELADA"),IF(AC57="","",AC57-C57),TODAY()-C57)))</x:f>
      </x:c>
      <x:c r="AE57" s="19" t="n">
        <x:f>IF(B57="",0,IF(B57="NO",0,IF(A57="",1,0)+COUNTBLANK(C57:L57)+COUNTBLANK(N57:O57)+COUNTBLANK(Q57:U57)+IF(S57="COMPLETAR",1,0)+IF(T57="COMPLETAR",1,0)+IF(COUNTIF($A$6:$A$105,A57)&gt;1,1,0)+IF(U57&lt;C57,1,0)+IF(AND(O57="SI",P57=""),1,0)+IF(AND(X57="LISTA PARA VERIFICAR",OR(V57="",W57="")),1,0)+IF(AND(COUNTA(Y57:AA57)&gt;0,COUNTA(Y57:AA57)&lt;3),1,0)+IF(AND(X57="CERRADA",OR(AND(Y57&lt;&gt;"CONFORME",Y57&lt;&gt;"ACEPTADA CON DESVIACIÓN"),Z57="",AA57="",AB57="",AC57="")),1,0)+IF(AND(OR(X57="RECHAZADA",X57="DIFERIDA",X57="CANCELADA"),OR(AB57="",AC57="")),1,0)+IF(AND(AC57&lt;&gt;"",AC57&lt;C57),1,0)+IF(AND(AC57&lt;&gt;"",AA57&lt;&gt;"",AC57&lt;AA57),1,0)))</x:f>
        <x:v>0</x:v>
      </x:c>
      <x:c r="AF57" s="16" t="str">
        <x:f>IF(B57="","",IF(B57="NO","NO APLICA",IF(AE57&gt;0,"INCOMPLETA",IF(X57="CANCELADA","CANCELADA",IF(X57="CERRADA","CERRADA",IF(X57="RECHAZADA","RECHAZADA",IF(X57="DIFERIDA","DIFERIDA",IF(TODAY()&gt;U57,"VENCIDA",IF(X57="LISTA PARA VERIFICAR","POR VERIFICAR","ABIERTA")))))))))</x:f>
      </x:c>
    </x:row>
    <x:row r="58">
      <x:c r="A58" s="16"/>
      <x:c r="B58" s="16"/>
      <x:c r="C58" s="17"/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  <x:c r="N58" s="16"/>
      <x:c r="O58" s="16"/>
      <x:c r="P58" s="16"/>
      <x:c r="Q58" s="16"/>
      <x:c r="R58" s="16"/>
      <x:c r="S58" s="18"/>
      <x:c r="T58" s="18"/>
      <x:c r="U58" s="17"/>
      <x:c r="V58" s="16"/>
      <x:c r="W58" s="17"/>
      <x:c r="X58" s="16"/>
      <x:c r="Y58" s="16"/>
      <x:c r="Z58" s="16"/>
      <x:c r="AA58" s="17"/>
      <x:c r="AB58" s="16"/>
      <x:c r="AC58" s="17"/>
      <x:c r="AD58" s="19" t="str">
        <x:f>IF(B58="","",IF(B58="NO","",IF(OR(X58="CERRADA",X58="RECHAZADA",X58="DIFERIDA",X58="CANCELADA"),IF(AC58="","",AC58-C58),TODAY()-C58)))</x:f>
      </x:c>
      <x:c r="AE58" s="19" t="n">
        <x:f>IF(B58="",0,IF(B58="NO",0,IF(A58="",1,0)+COUNTBLANK(C58:L58)+COUNTBLANK(N58:O58)+COUNTBLANK(Q58:U58)+IF(S58="COMPLETAR",1,0)+IF(T58="COMPLETAR",1,0)+IF(COUNTIF($A$6:$A$105,A58)&gt;1,1,0)+IF(U58&lt;C58,1,0)+IF(AND(O58="SI",P58=""),1,0)+IF(AND(X58="LISTA PARA VERIFICAR",OR(V58="",W58="")),1,0)+IF(AND(COUNTA(Y58:AA58)&gt;0,COUNTA(Y58:AA58)&lt;3),1,0)+IF(AND(X58="CERRADA",OR(AND(Y58&lt;&gt;"CONFORME",Y58&lt;&gt;"ACEPTADA CON DESVIACIÓN"),Z58="",AA58="",AB58="",AC58="")),1,0)+IF(AND(OR(X58="RECHAZADA",X58="DIFERIDA",X58="CANCELADA"),OR(AB58="",AC58="")),1,0)+IF(AND(AC58&lt;&gt;"",AC58&lt;C58),1,0)+IF(AND(AC58&lt;&gt;"",AA58&lt;&gt;"",AC58&lt;AA58),1,0)))</x:f>
        <x:v>0</x:v>
      </x:c>
      <x:c r="AF58" s="16" t="str">
        <x:f>IF(B58="","",IF(B58="NO","NO APLICA",IF(AE58&gt;0,"INCOMPLETA",IF(X58="CANCELADA","CANCELADA",IF(X58="CERRADA","CERRADA",IF(X58="RECHAZADA","RECHAZADA",IF(X58="DIFERIDA","DIFERIDA",IF(TODAY()&gt;U58,"VENCIDA",IF(X58="LISTA PARA VERIFICAR","POR VERIFICAR","ABIERTA")))))))))</x:f>
      </x:c>
    </x:row>
    <x:row r="59">
      <x:c r="A59" s="16"/>
      <x:c r="B59" s="16"/>
      <x:c r="C59" s="17"/>
      <x:c r="D59" s="16"/>
      <x:c r="E59" s="16"/>
      <x:c r="F59" s="16"/>
      <x:c r="G59" s="16"/>
      <x:c r="H59" s="16"/>
      <x:c r="I59" s="16"/>
      <x:c r="J59" s="16"/>
      <x:c r="K59" s="16"/>
      <x:c r="L59" s="16"/>
      <x:c r="M59" s="16"/>
      <x:c r="N59" s="16"/>
      <x:c r="O59" s="16"/>
      <x:c r="P59" s="16"/>
      <x:c r="Q59" s="16"/>
      <x:c r="R59" s="16"/>
      <x:c r="S59" s="18"/>
      <x:c r="T59" s="18"/>
      <x:c r="U59" s="17"/>
      <x:c r="V59" s="16"/>
      <x:c r="W59" s="17"/>
      <x:c r="X59" s="16"/>
      <x:c r="Y59" s="16"/>
      <x:c r="Z59" s="16"/>
      <x:c r="AA59" s="17"/>
      <x:c r="AB59" s="16"/>
      <x:c r="AC59" s="17"/>
      <x:c r="AD59" s="19" t="str">
        <x:f>IF(B59="","",IF(B59="NO","",IF(OR(X59="CERRADA",X59="RECHAZADA",X59="DIFERIDA",X59="CANCELADA"),IF(AC59="","",AC59-C59),TODAY()-C59)))</x:f>
      </x:c>
      <x:c r="AE59" s="19" t="n">
        <x:f>IF(B59="",0,IF(B59="NO",0,IF(A59="",1,0)+COUNTBLANK(C59:L59)+COUNTBLANK(N59:O59)+COUNTBLANK(Q59:U59)+IF(S59="COMPLETAR",1,0)+IF(T59="COMPLETAR",1,0)+IF(COUNTIF($A$6:$A$105,A59)&gt;1,1,0)+IF(U59&lt;C59,1,0)+IF(AND(O59="SI",P59=""),1,0)+IF(AND(X59="LISTA PARA VERIFICAR",OR(V59="",W59="")),1,0)+IF(AND(COUNTA(Y59:AA59)&gt;0,COUNTA(Y59:AA59)&lt;3),1,0)+IF(AND(X59="CERRADA",OR(AND(Y59&lt;&gt;"CONFORME",Y59&lt;&gt;"ACEPTADA CON DESVIACIÓN"),Z59="",AA59="",AB59="",AC59="")),1,0)+IF(AND(OR(X59="RECHAZADA",X59="DIFERIDA",X59="CANCELADA"),OR(AB59="",AC59="")),1,0)+IF(AND(AC59&lt;&gt;"",AC59&lt;C59),1,0)+IF(AND(AC59&lt;&gt;"",AA59&lt;&gt;"",AC59&lt;AA59),1,0)))</x:f>
        <x:v>0</x:v>
      </x:c>
      <x:c r="AF59" s="16" t="str">
        <x:f>IF(B59="","",IF(B59="NO","NO APLICA",IF(AE59&gt;0,"INCOMPLETA",IF(X59="CANCELADA","CANCELADA",IF(X59="CERRADA","CERRADA",IF(X59="RECHAZADA","RECHAZADA",IF(X59="DIFERIDA","DIFERIDA",IF(TODAY()&gt;U59,"VENCIDA",IF(X59="LISTA PARA VERIFICAR","POR VERIFICAR","ABIERTA")))))))))</x:f>
      </x:c>
    </x:row>
    <x:row r="60">
      <x:c r="A60" s="16"/>
      <x:c r="B60" s="16"/>
      <x:c r="C60" s="17"/>
      <x:c r="D60" s="16"/>
      <x:c r="E60" s="16"/>
      <x:c r="F60" s="16"/>
      <x:c r="G60" s="16"/>
      <x:c r="H60" s="16"/>
      <x:c r="I60" s="16"/>
      <x:c r="J60" s="16"/>
      <x:c r="K60" s="16"/>
      <x:c r="L60" s="16"/>
      <x:c r="M60" s="16"/>
      <x:c r="N60" s="16"/>
      <x:c r="O60" s="16"/>
      <x:c r="P60" s="16"/>
      <x:c r="Q60" s="16"/>
      <x:c r="R60" s="16"/>
      <x:c r="S60" s="18"/>
      <x:c r="T60" s="18"/>
      <x:c r="U60" s="17"/>
      <x:c r="V60" s="16"/>
      <x:c r="W60" s="17"/>
      <x:c r="X60" s="16"/>
      <x:c r="Y60" s="16"/>
      <x:c r="Z60" s="16"/>
      <x:c r="AA60" s="17"/>
      <x:c r="AB60" s="16"/>
      <x:c r="AC60" s="17"/>
      <x:c r="AD60" s="19" t="str">
        <x:f>IF(B60="","",IF(B60="NO","",IF(OR(X60="CERRADA",X60="RECHAZADA",X60="DIFERIDA",X60="CANCELADA"),IF(AC60="","",AC60-C60),TODAY()-C60)))</x:f>
      </x:c>
      <x:c r="AE60" s="19" t="n">
        <x:f>IF(B60="",0,IF(B60="NO",0,IF(A60="",1,0)+COUNTBLANK(C60:L60)+COUNTBLANK(N60:O60)+COUNTBLANK(Q60:U60)+IF(S60="COMPLETAR",1,0)+IF(T60="COMPLETAR",1,0)+IF(COUNTIF($A$6:$A$105,A60)&gt;1,1,0)+IF(U60&lt;C60,1,0)+IF(AND(O60="SI",P60=""),1,0)+IF(AND(X60="LISTA PARA VERIFICAR",OR(V60="",W60="")),1,0)+IF(AND(COUNTA(Y60:AA60)&gt;0,COUNTA(Y60:AA60)&lt;3),1,0)+IF(AND(X60="CERRADA",OR(AND(Y60&lt;&gt;"CONFORME",Y60&lt;&gt;"ACEPTADA CON DESVIACIÓN"),Z60="",AA60="",AB60="",AC60="")),1,0)+IF(AND(OR(X60="RECHAZADA",X60="DIFERIDA",X60="CANCELADA"),OR(AB60="",AC60="")),1,0)+IF(AND(AC60&lt;&gt;"",AC60&lt;C60),1,0)+IF(AND(AC60&lt;&gt;"",AA60&lt;&gt;"",AC60&lt;AA60),1,0)))</x:f>
        <x:v>0</x:v>
      </x:c>
      <x:c r="AF60" s="16" t="str">
        <x:f>IF(B60="","",IF(B60="NO","NO APLICA",IF(AE60&gt;0,"INCOMPLETA",IF(X60="CANCELADA","CANCELADA",IF(X60="CERRADA","CERRADA",IF(X60="RECHAZADA","RECHAZADA",IF(X60="DIFERIDA","DIFERIDA",IF(TODAY()&gt;U60,"VENCIDA",IF(X60="LISTA PARA VERIFICAR","POR VERIFICAR","ABIERTA")))))))))</x:f>
      </x:c>
    </x:row>
    <x:row r="61">
      <x:c r="A61" s="16"/>
      <x:c r="B61" s="16"/>
      <x:c r="C61" s="17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  <x:c r="N61" s="16"/>
      <x:c r="O61" s="16"/>
      <x:c r="P61" s="16"/>
      <x:c r="Q61" s="16"/>
      <x:c r="R61" s="16"/>
      <x:c r="S61" s="18"/>
      <x:c r="T61" s="18"/>
      <x:c r="U61" s="17"/>
      <x:c r="V61" s="16"/>
      <x:c r="W61" s="17"/>
      <x:c r="X61" s="16"/>
      <x:c r="Y61" s="16"/>
      <x:c r="Z61" s="16"/>
      <x:c r="AA61" s="17"/>
      <x:c r="AB61" s="16"/>
      <x:c r="AC61" s="17"/>
      <x:c r="AD61" s="19" t="str">
        <x:f>IF(B61="","",IF(B61="NO","",IF(OR(X61="CERRADA",X61="RECHAZADA",X61="DIFERIDA",X61="CANCELADA"),IF(AC61="","",AC61-C61),TODAY()-C61)))</x:f>
      </x:c>
      <x:c r="AE61" s="19" t="n">
        <x:f>IF(B61="",0,IF(B61="NO",0,IF(A61="",1,0)+COUNTBLANK(C61:L61)+COUNTBLANK(N61:O61)+COUNTBLANK(Q61:U61)+IF(S61="COMPLETAR",1,0)+IF(T61="COMPLETAR",1,0)+IF(COUNTIF($A$6:$A$105,A61)&gt;1,1,0)+IF(U61&lt;C61,1,0)+IF(AND(O61="SI",P61=""),1,0)+IF(AND(X61="LISTA PARA VERIFICAR",OR(V61="",W61="")),1,0)+IF(AND(COUNTA(Y61:AA61)&gt;0,COUNTA(Y61:AA61)&lt;3),1,0)+IF(AND(X61="CERRADA",OR(AND(Y61&lt;&gt;"CONFORME",Y61&lt;&gt;"ACEPTADA CON DESVIACIÓN"),Z61="",AA61="",AB61="",AC61="")),1,0)+IF(AND(OR(X61="RECHAZADA",X61="DIFERIDA",X61="CANCELADA"),OR(AB61="",AC61="")),1,0)+IF(AND(AC61&lt;&gt;"",AC61&lt;C61),1,0)+IF(AND(AC61&lt;&gt;"",AA61&lt;&gt;"",AC61&lt;AA61),1,0)))</x:f>
        <x:v>0</x:v>
      </x:c>
      <x:c r="AF61" s="16" t="str">
        <x:f>IF(B61="","",IF(B61="NO","NO APLICA",IF(AE61&gt;0,"INCOMPLETA",IF(X61="CANCELADA","CANCELADA",IF(X61="CERRADA","CERRADA",IF(X61="RECHAZADA","RECHAZADA",IF(X61="DIFERIDA","DIFERIDA",IF(TODAY()&gt;U61,"VENCIDA",IF(X61="LISTA PARA VERIFICAR","POR VERIFICAR","ABIERTA")))))))))</x:f>
      </x:c>
    </x:row>
    <x:row r="62">
      <x:c r="A62" s="16"/>
      <x:c r="B62" s="16"/>
      <x:c r="C62" s="17"/>
      <x:c r="D62" s="16"/>
      <x:c r="E62" s="16"/>
      <x:c r="F62" s="16"/>
      <x:c r="G62" s="16"/>
      <x:c r="H62" s="16"/>
      <x:c r="I62" s="16"/>
      <x:c r="J62" s="16"/>
      <x:c r="K62" s="16"/>
      <x:c r="L62" s="16"/>
      <x:c r="M62" s="16"/>
      <x:c r="N62" s="16"/>
      <x:c r="O62" s="16"/>
      <x:c r="P62" s="16"/>
      <x:c r="Q62" s="16"/>
      <x:c r="R62" s="16"/>
      <x:c r="S62" s="18"/>
      <x:c r="T62" s="18"/>
      <x:c r="U62" s="17"/>
      <x:c r="V62" s="16"/>
      <x:c r="W62" s="17"/>
      <x:c r="X62" s="16"/>
      <x:c r="Y62" s="16"/>
      <x:c r="Z62" s="16"/>
      <x:c r="AA62" s="17"/>
      <x:c r="AB62" s="16"/>
      <x:c r="AC62" s="17"/>
      <x:c r="AD62" s="19" t="str">
        <x:f>IF(B62="","",IF(B62="NO","",IF(OR(X62="CERRADA",X62="RECHAZADA",X62="DIFERIDA",X62="CANCELADA"),IF(AC62="","",AC62-C62),TODAY()-C62)))</x:f>
      </x:c>
      <x:c r="AE62" s="19" t="n">
        <x:f>IF(B62="",0,IF(B62="NO",0,IF(A62="",1,0)+COUNTBLANK(C62:L62)+COUNTBLANK(N62:O62)+COUNTBLANK(Q62:U62)+IF(S62="COMPLETAR",1,0)+IF(T62="COMPLETAR",1,0)+IF(COUNTIF($A$6:$A$105,A62)&gt;1,1,0)+IF(U62&lt;C62,1,0)+IF(AND(O62="SI",P62=""),1,0)+IF(AND(X62="LISTA PARA VERIFICAR",OR(V62="",W62="")),1,0)+IF(AND(COUNTA(Y62:AA62)&gt;0,COUNTA(Y62:AA62)&lt;3),1,0)+IF(AND(X62="CERRADA",OR(AND(Y62&lt;&gt;"CONFORME",Y62&lt;&gt;"ACEPTADA CON DESVIACIÓN"),Z62="",AA62="",AB62="",AC62="")),1,0)+IF(AND(OR(X62="RECHAZADA",X62="DIFERIDA",X62="CANCELADA"),OR(AB62="",AC62="")),1,0)+IF(AND(AC62&lt;&gt;"",AC62&lt;C62),1,0)+IF(AND(AC62&lt;&gt;"",AA62&lt;&gt;"",AC62&lt;AA62),1,0)))</x:f>
        <x:v>0</x:v>
      </x:c>
      <x:c r="AF62" s="16" t="str">
        <x:f>IF(B62="","",IF(B62="NO","NO APLICA",IF(AE62&gt;0,"INCOMPLETA",IF(X62="CANCELADA","CANCELADA",IF(X62="CERRADA","CERRADA",IF(X62="RECHAZADA","RECHAZADA",IF(X62="DIFERIDA","DIFERIDA",IF(TODAY()&gt;U62,"VENCIDA",IF(X62="LISTA PARA VERIFICAR","POR VERIFICAR","ABIERTA")))))))))</x:f>
      </x:c>
    </x:row>
    <x:row r="63">
      <x:c r="A63" s="16"/>
      <x:c r="B63" s="16"/>
      <x:c r="C63" s="17"/>
      <x:c r="D63" s="16"/>
      <x:c r="E63" s="16"/>
      <x:c r="F63" s="16"/>
      <x:c r="G63" s="16"/>
      <x:c r="H63" s="16"/>
      <x:c r="I63" s="16"/>
      <x:c r="J63" s="16"/>
      <x:c r="K63" s="16"/>
      <x:c r="L63" s="16"/>
      <x:c r="M63" s="16"/>
      <x:c r="N63" s="16"/>
      <x:c r="O63" s="16"/>
      <x:c r="P63" s="16"/>
      <x:c r="Q63" s="16"/>
      <x:c r="R63" s="16"/>
      <x:c r="S63" s="18"/>
      <x:c r="T63" s="18"/>
      <x:c r="U63" s="17"/>
      <x:c r="V63" s="16"/>
      <x:c r="W63" s="17"/>
      <x:c r="X63" s="16"/>
      <x:c r="Y63" s="16"/>
      <x:c r="Z63" s="16"/>
      <x:c r="AA63" s="17"/>
      <x:c r="AB63" s="16"/>
      <x:c r="AC63" s="17"/>
      <x:c r="AD63" s="19" t="str">
        <x:f>IF(B63="","",IF(B63="NO","",IF(OR(X63="CERRADA",X63="RECHAZADA",X63="DIFERIDA",X63="CANCELADA"),IF(AC63="","",AC63-C63),TODAY()-C63)))</x:f>
      </x:c>
      <x:c r="AE63" s="19" t="n">
        <x:f>IF(B63="",0,IF(B63="NO",0,IF(A63="",1,0)+COUNTBLANK(C63:L63)+COUNTBLANK(N63:O63)+COUNTBLANK(Q63:U63)+IF(S63="COMPLETAR",1,0)+IF(T63="COMPLETAR",1,0)+IF(COUNTIF($A$6:$A$105,A63)&gt;1,1,0)+IF(U63&lt;C63,1,0)+IF(AND(O63="SI",P63=""),1,0)+IF(AND(X63="LISTA PARA VERIFICAR",OR(V63="",W63="")),1,0)+IF(AND(COUNTA(Y63:AA63)&gt;0,COUNTA(Y63:AA63)&lt;3),1,0)+IF(AND(X63="CERRADA",OR(AND(Y63&lt;&gt;"CONFORME",Y63&lt;&gt;"ACEPTADA CON DESVIACIÓN"),Z63="",AA63="",AB63="",AC63="")),1,0)+IF(AND(OR(X63="RECHAZADA",X63="DIFERIDA",X63="CANCELADA"),OR(AB63="",AC63="")),1,0)+IF(AND(AC63&lt;&gt;"",AC63&lt;C63),1,0)+IF(AND(AC63&lt;&gt;"",AA63&lt;&gt;"",AC63&lt;AA63),1,0)))</x:f>
        <x:v>0</x:v>
      </x:c>
      <x:c r="AF63" s="16" t="str">
        <x:f>IF(B63="","",IF(B63="NO","NO APLICA",IF(AE63&gt;0,"INCOMPLETA",IF(X63="CANCELADA","CANCELADA",IF(X63="CERRADA","CERRADA",IF(X63="RECHAZADA","RECHAZADA",IF(X63="DIFERIDA","DIFERIDA",IF(TODAY()&gt;U63,"VENCIDA",IF(X63="LISTA PARA VERIFICAR","POR VERIFICAR","ABIERTA")))))))))</x:f>
      </x:c>
    </x:row>
    <x:row r="64">
      <x:c r="A64" s="16"/>
      <x:c r="B64" s="16"/>
      <x:c r="C64" s="17"/>
      <x:c r="D64" s="16"/>
      <x:c r="E64" s="16"/>
      <x:c r="F64" s="16"/>
      <x:c r="G64" s="16"/>
      <x:c r="H64" s="16"/>
      <x:c r="I64" s="16"/>
      <x:c r="J64" s="16"/>
      <x:c r="K64" s="16"/>
      <x:c r="L64" s="16"/>
      <x:c r="M64" s="16"/>
      <x:c r="N64" s="16"/>
      <x:c r="O64" s="16"/>
      <x:c r="P64" s="16"/>
      <x:c r="Q64" s="16"/>
      <x:c r="R64" s="16"/>
      <x:c r="S64" s="18"/>
      <x:c r="T64" s="18"/>
      <x:c r="U64" s="17"/>
      <x:c r="V64" s="16"/>
      <x:c r="W64" s="17"/>
      <x:c r="X64" s="16"/>
      <x:c r="Y64" s="16"/>
      <x:c r="Z64" s="16"/>
      <x:c r="AA64" s="17"/>
      <x:c r="AB64" s="16"/>
      <x:c r="AC64" s="17"/>
      <x:c r="AD64" s="19" t="str">
        <x:f>IF(B64="","",IF(B64="NO","",IF(OR(X64="CERRADA",X64="RECHAZADA",X64="DIFERIDA",X64="CANCELADA"),IF(AC64="","",AC64-C64),TODAY()-C64)))</x:f>
      </x:c>
      <x:c r="AE64" s="19" t="n">
        <x:f>IF(B64="",0,IF(B64="NO",0,IF(A64="",1,0)+COUNTBLANK(C64:L64)+COUNTBLANK(N64:O64)+COUNTBLANK(Q64:U64)+IF(S64="COMPLETAR",1,0)+IF(T64="COMPLETAR",1,0)+IF(COUNTIF($A$6:$A$105,A64)&gt;1,1,0)+IF(U64&lt;C64,1,0)+IF(AND(O64="SI",P64=""),1,0)+IF(AND(X64="LISTA PARA VERIFICAR",OR(V64="",W64="")),1,0)+IF(AND(COUNTA(Y64:AA64)&gt;0,COUNTA(Y64:AA64)&lt;3),1,0)+IF(AND(X64="CERRADA",OR(AND(Y64&lt;&gt;"CONFORME",Y64&lt;&gt;"ACEPTADA CON DESVIACIÓN"),Z64="",AA64="",AB64="",AC64="")),1,0)+IF(AND(OR(X64="RECHAZADA",X64="DIFERIDA",X64="CANCELADA"),OR(AB64="",AC64="")),1,0)+IF(AND(AC64&lt;&gt;"",AC64&lt;C64),1,0)+IF(AND(AC64&lt;&gt;"",AA64&lt;&gt;"",AC64&lt;AA64),1,0)))</x:f>
        <x:v>0</x:v>
      </x:c>
      <x:c r="AF64" s="16" t="str">
        <x:f>IF(B64="","",IF(B64="NO","NO APLICA",IF(AE64&gt;0,"INCOMPLETA",IF(X64="CANCELADA","CANCELADA",IF(X64="CERRADA","CERRADA",IF(X64="RECHAZADA","RECHAZADA",IF(X64="DIFERIDA","DIFERIDA",IF(TODAY()&gt;U64,"VENCIDA",IF(X64="LISTA PARA VERIFICAR","POR VERIFICAR","ABIERTA")))))))))</x:f>
      </x:c>
    </x:row>
    <x:row r="65">
      <x:c r="A65" s="16"/>
      <x:c r="B65" s="16"/>
      <x:c r="C65" s="17"/>
      <x:c r="D65" s="16"/>
      <x:c r="E65" s="16"/>
      <x:c r="F65" s="16"/>
      <x:c r="G65" s="16"/>
      <x:c r="H65" s="16"/>
      <x:c r="I65" s="16"/>
      <x:c r="J65" s="16"/>
      <x:c r="K65" s="16"/>
      <x:c r="L65" s="16"/>
      <x:c r="M65" s="16"/>
      <x:c r="N65" s="16"/>
      <x:c r="O65" s="16"/>
      <x:c r="P65" s="16"/>
      <x:c r="Q65" s="16"/>
      <x:c r="R65" s="16"/>
      <x:c r="S65" s="18"/>
      <x:c r="T65" s="18"/>
      <x:c r="U65" s="17"/>
      <x:c r="V65" s="16"/>
      <x:c r="W65" s="17"/>
      <x:c r="X65" s="16"/>
      <x:c r="Y65" s="16"/>
      <x:c r="Z65" s="16"/>
      <x:c r="AA65" s="17"/>
      <x:c r="AB65" s="16"/>
      <x:c r="AC65" s="17"/>
      <x:c r="AD65" s="19" t="str">
        <x:f>IF(B65="","",IF(B65="NO","",IF(OR(X65="CERRADA",X65="RECHAZADA",X65="DIFERIDA",X65="CANCELADA"),IF(AC65="","",AC65-C65),TODAY()-C65)))</x:f>
      </x:c>
      <x:c r="AE65" s="19" t="n">
        <x:f>IF(B65="",0,IF(B65="NO",0,IF(A65="",1,0)+COUNTBLANK(C65:L65)+COUNTBLANK(N65:O65)+COUNTBLANK(Q65:U65)+IF(S65="COMPLETAR",1,0)+IF(T65="COMPLETAR",1,0)+IF(COUNTIF($A$6:$A$105,A65)&gt;1,1,0)+IF(U65&lt;C65,1,0)+IF(AND(O65="SI",P65=""),1,0)+IF(AND(X65="LISTA PARA VERIFICAR",OR(V65="",W65="")),1,0)+IF(AND(COUNTA(Y65:AA65)&gt;0,COUNTA(Y65:AA65)&lt;3),1,0)+IF(AND(X65="CERRADA",OR(AND(Y65&lt;&gt;"CONFORME",Y65&lt;&gt;"ACEPTADA CON DESVIACIÓN"),Z65="",AA65="",AB65="",AC65="")),1,0)+IF(AND(OR(X65="RECHAZADA",X65="DIFERIDA",X65="CANCELADA"),OR(AB65="",AC65="")),1,0)+IF(AND(AC65&lt;&gt;"",AC65&lt;C65),1,0)+IF(AND(AC65&lt;&gt;"",AA65&lt;&gt;"",AC65&lt;AA65),1,0)))</x:f>
        <x:v>0</x:v>
      </x:c>
      <x:c r="AF65" s="16" t="str">
        <x:f>IF(B65="","",IF(B65="NO","NO APLICA",IF(AE65&gt;0,"INCOMPLETA",IF(X65="CANCELADA","CANCELADA",IF(X65="CERRADA","CERRADA",IF(X65="RECHAZADA","RECHAZADA",IF(X65="DIFERIDA","DIFERIDA",IF(TODAY()&gt;U65,"VENCIDA",IF(X65="LISTA PARA VERIFICAR","POR VERIFICAR","ABIERTA")))))))))</x:f>
      </x:c>
    </x:row>
    <x:row r="66">
      <x:c r="A66" s="16"/>
      <x:c r="B66" s="16"/>
      <x:c r="C66" s="17"/>
      <x:c r="D66" s="16"/>
      <x:c r="E66" s="16"/>
      <x:c r="F66" s="16"/>
      <x:c r="G66" s="16"/>
      <x:c r="H66" s="16"/>
      <x:c r="I66" s="16"/>
      <x:c r="J66" s="16"/>
      <x:c r="K66" s="16"/>
      <x:c r="L66" s="16"/>
      <x:c r="M66" s="16"/>
      <x:c r="N66" s="16"/>
      <x:c r="O66" s="16"/>
      <x:c r="P66" s="16"/>
      <x:c r="Q66" s="16"/>
      <x:c r="R66" s="16"/>
      <x:c r="S66" s="18"/>
      <x:c r="T66" s="18"/>
      <x:c r="U66" s="17"/>
      <x:c r="V66" s="16"/>
      <x:c r="W66" s="17"/>
      <x:c r="X66" s="16"/>
      <x:c r="Y66" s="16"/>
      <x:c r="Z66" s="16"/>
      <x:c r="AA66" s="17"/>
      <x:c r="AB66" s="16"/>
      <x:c r="AC66" s="17"/>
      <x:c r="AD66" s="19" t="str">
        <x:f>IF(B66="","",IF(B66="NO","",IF(OR(X66="CERRADA",X66="RECHAZADA",X66="DIFERIDA",X66="CANCELADA"),IF(AC66="","",AC66-C66),TODAY()-C66)))</x:f>
      </x:c>
      <x:c r="AE66" s="19" t="n">
        <x:f>IF(B66="",0,IF(B66="NO",0,IF(A66="",1,0)+COUNTBLANK(C66:L66)+COUNTBLANK(N66:O66)+COUNTBLANK(Q66:U66)+IF(S66="COMPLETAR",1,0)+IF(T66="COMPLETAR",1,0)+IF(COUNTIF($A$6:$A$105,A66)&gt;1,1,0)+IF(U66&lt;C66,1,0)+IF(AND(O66="SI",P66=""),1,0)+IF(AND(X66="LISTA PARA VERIFICAR",OR(V66="",W66="")),1,0)+IF(AND(COUNTA(Y66:AA66)&gt;0,COUNTA(Y66:AA66)&lt;3),1,0)+IF(AND(X66="CERRADA",OR(AND(Y66&lt;&gt;"CONFORME",Y66&lt;&gt;"ACEPTADA CON DESVIACIÓN"),Z66="",AA66="",AB66="",AC66="")),1,0)+IF(AND(OR(X66="RECHAZADA",X66="DIFERIDA",X66="CANCELADA"),OR(AB66="",AC66="")),1,0)+IF(AND(AC66&lt;&gt;"",AC66&lt;C66),1,0)+IF(AND(AC66&lt;&gt;"",AA66&lt;&gt;"",AC66&lt;AA66),1,0)))</x:f>
        <x:v>0</x:v>
      </x:c>
      <x:c r="AF66" s="16" t="str">
        <x:f>IF(B66="","",IF(B66="NO","NO APLICA",IF(AE66&gt;0,"INCOMPLETA",IF(X66="CANCELADA","CANCELADA",IF(X66="CERRADA","CERRADA",IF(X66="RECHAZADA","RECHAZADA",IF(X66="DIFERIDA","DIFERIDA",IF(TODAY()&gt;U66,"VENCIDA",IF(X66="LISTA PARA VERIFICAR","POR VERIFICAR","ABIERTA")))))))))</x:f>
      </x:c>
    </x:row>
    <x:row r="67">
      <x:c r="A67" s="16"/>
      <x:c r="B67" s="16"/>
      <x:c r="C67" s="17"/>
      <x:c r="D67" s="16"/>
      <x:c r="E67" s="16"/>
      <x:c r="F67" s="16"/>
      <x:c r="G67" s="16"/>
      <x:c r="H67" s="16"/>
      <x:c r="I67" s="16"/>
      <x:c r="J67" s="16"/>
      <x:c r="K67" s="16"/>
      <x:c r="L67" s="16"/>
      <x:c r="M67" s="16"/>
      <x:c r="N67" s="16"/>
      <x:c r="O67" s="16"/>
      <x:c r="P67" s="16"/>
      <x:c r="Q67" s="16"/>
      <x:c r="R67" s="16"/>
      <x:c r="S67" s="18"/>
      <x:c r="T67" s="18"/>
      <x:c r="U67" s="17"/>
      <x:c r="V67" s="16"/>
      <x:c r="W67" s="17"/>
      <x:c r="X67" s="16"/>
      <x:c r="Y67" s="16"/>
      <x:c r="Z67" s="16"/>
      <x:c r="AA67" s="17"/>
      <x:c r="AB67" s="16"/>
      <x:c r="AC67" s="17"/>
      <x:c r="AD67" s="19" t="str">
        <x:f>IF(B67="","",IF(B67="NO","",IF(OR(X67="CERRADA",X67="RECHAZADA",X67="DIFERIDA",X67="CANCELADA"),IF(AC67="","",AC67-C67),TODAY()-C67)))</x:f>
      </x:c>
      <x:c r="AE67" s="19" t="n">
        <x:f>IF(B67="",0,IF(B67="NO",0,IF(A67="",1,0)+COUNTBLANK(C67:L67)+COUNTBLANK(N67:O67)+COUNTBLANK(Q67:U67)+IF(S67="COMPLETAR",1,0)+IF(T67="COMPLETAR",1,0)+IF(COUNTIF($A$6:$A$105,A67)&gt;1,1,0)+IF(U67&lt;C67,1,0)+IF(AND(O67="SI",P67=""),1,0)+IF(AND(X67="LISTA PARA VERIFICAR",OR(V67="",W67="")),1,0)+IF(AND(COUNTA(Y67:AA67)&gt;0,COUNTA(Y67:AA67)&lt;3),1,0)+IF(AND(X67="CERRADA",OR(AND(Y67&lt;&gt;"CONFORME",Y67&lt;&gt;"ACEPTADA CON DESVIACIÓN"),Z67="",AA67="",AB67="",AC67="")),1,0)+IF(AND(OR(X67="RECHAZADA",X67="DIFERIDA",X67="CANCELADA"),OR(AB67="",AC67="")),1,0)+IF(AND(AC67&lt;&gt;"",AC67&lt;C67),1,0)+IF(AND(AC67&lt;&gt;"",AA67&lt;&gt;"",AC67&lt;AA67),1,0)))</x:f>
        <x:v>0</x:v>
      </x:c>
      <x:c r="AF67" s="16" t="str">
        <x:f>IF(B67="","",IF(B67="NO","NO APLICA",IF(AE67&gt;0,"INCOMPLETA",IF(X67="CANCELADA","CANCELADA",IF(X67="CERRADA","CERRADA",IF(X67="RECHAZADA","RECHAZADA",IF(X67="DIFERIDA","DIFERIDA",IF(TODAY()&gt;U67,"VENCIDA",IF(X67="LISTA PARA VERIFICAR","POR VERIFICAR","ABIERTA")))))))))</x:f>
      </x:c>
    </x:row>
    <x:row r="68">
      <x:c r="A68" s="16"/>
      <x:c r="B68" s="16"/>
      <x:c r="C68" s="17"/>
      <x:c r="D68" s="16"/>
      <x:c r="E68" s="16"/>
      <x:c r="F68" s="16"/>
      <x:c r="G68" s="16"/>
      <x:c r="H68" s="16"/>
      <x:c r="I68" s="16"/>
      <x:c r="J68" s="16"/>
      <x:c r="K68" s="16"/>
      <x:c r="L68" s="16"/>
      <x:c r="M68" s="16"/>
      <x:c r="N68" s="16"/>
      <x:c r="O68" s="16"/>
      <x:c r="P68" s="16"/>
      <x:c r="Q68" s="16"/>
      <x:c r="R68" s="16"/>
      <x:c r="S68" s="18"/>
      <x:c r="T68" s="18"/>
      <x:c r="U68" s="17"/>
      <x:c r="V68" s="16"/>
      <x:c r="W68" s="17"/>
      <x:c r="X68" s="16"/>
      <x:c r="Y68" s="16"/>
      <x:c r="Z68" s="16"/>
      <x:c r="AA68" s="17"/>
      <x:c r="AB68" s="16"/>
      <x:c r="AC68" s="17"/>
      <x:c r="AD68" s="19" t="str">
        <x:f>IF(B68="","",IF(B68="NO","",IF(OR(X68="CERRADA",X68="RECHAZADA",X68="DIFERIDA",X68="CANCELADA"),IF(AC68="","",AC68-C68),TODAY()-C68)))</x:f>
      </x:c>
      <x:c r="AE68" s="19" t="n">
        <x:f>IF(B68="",0,IF(B68="NO",0,IF(A68="",1,0)+COUNTBLANK(C68:L68)+COUNTBLANK(N68:O68)+COUNTBLANK(Q68:U68)+IF(S68="COMPLETAR",1,0)+IF(T68="COMPLETAR",1,0)+IF(COUNTIF($A$6:$A$105,A68)&gt;1,1,0)+IF(U68&lt;C68,1,0)+IF(AND(O68="SI",P68=""),1,0)+IF(AND(X68="LISTA PARA VERIFICAR",OR(V68="",W68="")),1,0)+IF(AND(COUNTA(Y68:AA68)&gt;0,COUNTA(Y68:AA68)&lt;3),1,0)+IF(AND(X68="CERRADA",OR(AND(Y68&lt;&gt;"CONFORME",Y68&lt;&gt;"ACEPTADA CON DESVIACIÓN"),Z68="",AA68="",AB68="",AC68="")),1,0)+IF(AND(OR(X68="RECHAZADA",X68="DIFERIDA",X68="CANCELADA"),OR(AB68="",AC68="")),1,0)+IF(AND(AC68&lt;&gt;"",AC68&lt;C68),1,0)+IF(AND(AC68&lt;&gt;"",AA68&lt;&gt;"",AC68&lt;AA68),1,0)))</x:f>
        <x:v>0</x:v>
      </x:c>
      <x:c r="AF68" s="16" t="str">
        <x:f>IF(B68="","",IF(B68="NO","NO APLICA",IF(AE68&gt;0,"INCOMPLETA",IF(X68="CANCELADA","CANCELADA",IF(X68="CERRADA","CERRADA",IF(X68="RECHAZADA","RECHAZADA",IF(X68="DIFERIDA","DIFERIDA",IF(TODAY()&gt;U68,"VENCIDA",IF(X68="LISTA PARA VERIFICAR","POR VERIFICAR","ABIERTA")))))))))</x:f>
      </x:c>
    </x:row>
    <x:row r="69">
      <x:c r="A69" s="16"/>
      <x:c r="B69" s="16"/>
      <x:c r="C69" s="17"/>
      <x:c r="D69" s="16"/>
      <x:c r="E69" s="16"/>
      <x:c r="F69" s="16"/>
      <x:c r="G69" s="16"/>
      <x:c r="H69" s="16"/>
      <x:c r="I69" s="16"/>
      <x:c r="J69" s="16"/>
      <x:c r="K69" s="16"/>
      <x:c r="L69" s="16"/>
      <x:c r="M69" s="16"/>
      <x:c r="N69" s="16"/>
      <x:c r="O69" s="16"/>
      <x:c r="P69" s="16"/>
      <x:c r="Q69" s="16"/>
      <x:c r="R69" s="16"/>
      <x:c r="S69" s="18"/>
      <x:c r="T69" s="18"/>
      <x:c r="U69" s="17"/>
      <x:c r="V69" s="16"/>
      <x:c r="W69" s="17"/>
      <x:c r="X69" s="16"/>
      <x:c r="Y69" s="16"/>
      <x:c r="Z69" s="16"/>
      <x:c r="AA69" s="17"/>
      <x:c r="AB69" s="16"/>
      <x:c r="AC69" s="17"/>
      <x:c r="AD69" s="19" t="str">
        <x:f>IF(B69="","",IF(B69="NO","",IF(OR(X69="CERRADA",X69="RECHAZADA",X69="DIFERIDA",X69="CANCELADA"),IF(AC69="","",AC69-C69),TODAY()-C69)))</x:f>
      </x:c>
      <x:c r="AE69" s="19" t="n">
        <x:f>IF(B69="",0,IF(B69="NO",0,IF(A69="",1,0)+COUNTBLANK(C69:L69)+COUNTBLANK(N69:O69)+COUNTBLANK(Q69:U69)+IF(S69="COMPLETAR",1,0)+IF(T69="COMPLETAR",1,0)+IF(COUNTIF($A$6:$A$105,A69)&gt;1,1,0)+IF(U69&lt;C69,1,0)+IF(AND(O69="SI",P69=""),1,0)+IF(AND(X69="LISTA PARA VERIFICAR",OR(V69="",W69="")),1,0)+IF(AND(COUNTA(Y69:AA69)&gt;0,COUNTA(Y69:AA69)&lt;3),1,0)+IF(AND(X69="CERRADA",OR(AND(Y69&lt;&gt;"CONFORME",Y69&lt;&gt;"ACEPTADA CON DESVIACIÓN"),Z69="",AA69="",AB69="",AC69="")),1,0)+IF(AND(OR(X69="RECHAZADA",X69="DIFERIDA",X69="CANCELADA"),OR(AB69="",AC69="")),1,0)+IF(AND(AC69&lt;&gt;"",AC69&lt;C69),1,0)+IF(AND(AC69&lt;&gt;"",AA69&lt;&gt;"",AC69&lt;AA69),1,0)))</x:f>
        <x:v>0</x:v>
      </x:c>
      <x:c r="AF69" s="16" t="str">
        <x:f>IF(B69="","",IF(B69="NO","NO APLICA",IF(AE69&gt;0,"INCOMPLETA",IF(X69="CANCELADA","CANCELADA",IF(X69="CERRADA","CERRADA",IF(X69="RECHAZADA","RECHAZADA",IF(X69="DIFERIDA","DIFERIDA",IF(TODAY()&gt;U69,"VENCIDA",IF(X69="LISTA PARA VERIFICAR","POR VERIFICAR","ABIERTA")))))))))</x:f>
      </x:c>
    </x:row>
    <x:row r="70">
      <x:c r="A70" s="16"/>
      <x:c r="B70" s="16"/>
      <x:c r="C70" s="17"/>
      <x:c r="D70" s="16"/>
      <x:c r="E70" s="16"/>
      <x:c r="F70" s="16"/>
      <x:c r="G70" s="16"/>
      <x:c r="H70" s="16"/>
      <x:c r="I70" s="16"/>
      <x:c r="J70" s="16"/>
      <x:c r="K70" s="16"/>
      <x:c r="L70" s="16"/>
      <x:c r="M70" s="16"/>
      <x:c r="N70" s="16"/>
      <x:c r="O70" s="16"/>
      <x:c r="P70" s="16"/>
      <x:c r="Q70" s="16"/>
      <x:c r="R70" s="16"/>
      <x:c r="S70" s="18"/>
      <x:c r="T70" s="18"/>
      <x:c r="U70" s="17"/>
      <x:c r="V70" s="16"/>
      <x:c r="W70" s="17"/>
      <x:c r="X70" s="16"/>
      <x:c r="Y70" s="16"/>
      <x:c r="Z70" s="16"/>
      <x:c r="AA70" s="17"/>
      <x:c r="AB70" s="16"/>
      <x:c r="AC70" s="17"/>
      <x:c r="AD70" s="19" t="str">
        <x:f>IF(B70="","",IF(B70="NO","",IF(OR(X70="CERRADA",X70="RECHAZADA",X70="DIFERIDA",X70="CANCELADA"),IF(AC70="","",AC70-C70),TODAY()-C70)))</x:f>
      </x:c>
      <x:c r="AE70" s="19" t="n">
        <x:f>IF(B70="",0,IF(B70="NO",0,IF(A70="",1,0)+COUNTBLANK(C70:L70)+COUNTBLANK(N70:O70)+COUNTBLANK(Q70:U70)+IF(S70="COMPLETAR",1,0)+IF(T70="COMPLETAR",1,0)+IF(COUNTIF($A$6:$A$105,A70)&gt;1,1,0)+IF(U70&lt;C70,1,0)+IF(AND(O70="SI",P70=""),1,0)+IF(AND(X70="LISTA PARA VERIFICAR",OR(V70="",W70="")),1,0)+IF(AND(COUNTA(Y70:AA70)&gt;0,COUNTA(Y70:AA70)&lt;3),1,0)+IF(AND(X70="CERRADA",OR(AND(Y70&lt;&gt;"CONFORME",Y70&lt;&gt;"ACEPTADA CON DESVIACIÓN"),Z70="",AA70="",AB70="",AC70="")),1,0)+IF(AND(OR(X70="RECHAZADA",X70="DIFERIDA",X70="CANCELADA"),OR(AB70="",AC70="")),1,0)+IF(AND(AC70&lt;&gt;"",AC70&lt;C70),1,0)+IF(AND(AC70&lt;&gt;"",AA70&lt;&gt;"",AC70&lt;AA70),1,0)))</x:f>
        <x:v>0</x:v>
      </x:c>
      <x:c r="AF70" s="16" t="str">
        <x:f>IF(B70="","",IF(B70="NO","NO APLICA",IF(AE70&gt;0,"INCOMPLETA",IF(X70="CANCELADA","CANCELADA",IF(X70="CERRADA","CERRADA",IF(X70="RECHAZADA","RECHAZADA",IF(X70="DIFERIDA","DIFERIDA",IF(TODAY()&gt;U70,"VENCIDA",IF(X70="LISTA PARA VERIFICAR","POR VERIFICAR","ABIERTA")))))))))</x:f>
      </x:c>
    </x:row>
    <x:row r="71">
      <x:c r="A71" s="16"/>
      <x:c r="B71" s="16"/>
      <x:c r="C71" s="17"/>
      <x:c r="D71" s="16"/>
      <x:c r="E71" s="16"/>
      <x:c r="F71" s="16"/>
      <x:c r="G71" s="16"/>
      <x:c r="H71" s="16"/>
      <x:c r="I71" s="16"/>
      <x:c r="J71" s="16"/>
      <x:c r="K71" s="16"/>
      <x:c r="L71" s="16"/>
      <x:c r="M71" s="16"/>
      <x:c r="N71" s="16"/>
      <x:c r="O71" s="16"/>
      <x:c r="P71" s="16"/>
      <x:c r="Q71" s="16"/>
      <x:c r="R71" s="16"/>
      <x:c r="S71" s="18"/>
      <x:c r="T71" s="18"/>
      <x:c r="U71" s="17"/>
      <x:c r="V71" s="16"/>
      <x:c r="W71" s="17"/>
      <x:c r="X71" s="16"/>
      <x:c r="Y71" s="16"/>
      <x:c r="Z71" s="16"/>
      <x:c r="AA71" s="17"/>
      <x:c r="AB71" s="16"/>
      <x:c r="AC71" s="17"/>
      <x:c r="AD71" s="19" t="str">
        <x:f>IF(B71="","",IF(B71="NO","",IF(OR(X71="CERRADA",X71="RECHAZADA",X71="DIFERIDA",X71="CANCELADA"),IF(AC71="","",AC71-C71),TODAY()-C71)))</x:f>
      </x:c>
      <x:c r="AE71" s="19" t="n">
        <x:f>IF(B71="",0,IF(B71="NO",0,IF(A71="",1,0)+COUNTBLANK(C71:L71)+COUNTBLANK(N71:O71)+COUNTBLANK(Q71:U71)+IF(S71="COMPLETAR",1,0)+IF(T71="COMPLETAR",1,0)+IF(COUNTIF($A$6:$A$105,A71)&gt;1,1,0)+IF(U71&lt;C71,1,0)+IF(AND(O71="SI",P71=""),1,0)+IF(AND(X71="LISTA PARA VERIFICAR",OR(V71="",W71="")),1,0)+IF(AND(COUNTA(Y71:AA71)&gt;0,COUNTA(Y71:AA71)&lt;3),1,0)+IF(AND(X71="CERRADA",OR(AND(Y71&lt;&gt;"CONFORME",Y71&lt;&gt;"ACEPTADA CON DESVIACIÓN"),Z71="",AA71="",AB71="",AC71="")),1,0)+IF(AND(OR(X71="RECHAZADA",X71="DIFERIDA",X71="CANCELADA"),OR(AB71="",AC71="")),1,0)+IF(AND(AC71&lt;&gt;"",AC71&lt;C71),1,0)+IF(AND(AC71&lt;&gt;"",AA71&lt;&gt;"",AC71&lt;AA71),1,0)))</x:f>
        <x:v>0</x:v>
      </x:c>
      <x:c r="AF71" s="16" t="str">
        <x:f>IF(B71="","",IF(B71="NO","NO APLICA",IF(AE71&gt;0,"INCOMPLETA",IF(X71="CANCELADA","CANCELADA",IF(X71="CERRADA","CERRADA",IF(X71="RECHAZADA","RECHAZADA",IF(X71="DIFERIDA","DIFERIDA",IF(TODAY()&gt;U71,"VENCIDA",IF(X71="LISTA PARA VERIFICAR","POR VERIFICAR","ABIERTA")))))))))</x:f>
      </x:c>
    </x:row>
    <x:row r="72">
      <x:c r="A72" s="16"/>
      <x:c r="B72" s="16"/>
      <x:c r="C72" s="17"/>
      <x:c r="D72" s="16"/>
      <x:c r="E72" s="16"/>
      <x:c r="F72" s="16"/>
      <x:c r="G72" s="16"/>
      <x:c r="H72" s="16"/>
      <x:c r="I72" s="16"/>
      <x:c r="J72" s="16"/>
      <x:c r="K72" s="16"/>
      <x:c r="L72" s="16"/>
      <x:c r="M72" s="16"/>
      <x:c r="N72" s="16"/>
      <x:c r="O72" s="16"/>
      <x:c r="P72" s="16"/>
      <x:c r="Q72" s="16"/>
      <x:c r="R72" s="16"/>
      <x:c r="S72" s="18"/>
      <x:c r="T72" s="18"/>
      <x:c r="U72" s="17"/>
      <x:c r="V72" s="16"/>
      <x:c r="W72" s="17"/>
      <x:c r="X72" s="16"/>
      <x:c r="Y72" s="16"/>
      <x:c r="Z72" s="16"/>
      <x:c r="AA72" s="17"/>
      <x:c r="AB72" s="16"/>
      <x:c r="AC72" s="17"/>
      <x:c r="AD72" s="19" t="str">
        <x:f>IF(B72="","",IF(B72="NO","",IF(OR(X72="CERRADA",X72="RECHAZADA",X72="DIFERIDA",X72="CANCELADA"),IF(AC72="","",AC72-C72),TODAY()-C72)))</x:f>
      </x:c>
      <x:c r="AE72" s="19" t="n">
        <x:f>IF(B72="",0,IF(B72="NO",0,IF(A72="",1,0)+COUNTBLANK(C72:L72)+COUNTBLANK(N72:O72)+COUNTBLANK(Q72:U72)+IF(S72="COMPLETAR",1,0)+IF(T72="COMPLETAR",1,0)+IF(COUNTIF($A$6:$A$105,A72)&gt;1,1,0)+IF(U72&lt;C72,1,0)+IF(AND(O72="SI",P72=""),1,0)+IF(AND(X72="LISTA PARA VERIFICAR",OR(V72="",W72="")),1,0)+IF(AND(COUNTA(Y72:AA72)&gt;0,COUNTA(Y72:AA72)&lt;3),1,0)+IF(AND(X72="CERRADA",OR(AND(Y72&lt;&gt;"CONFORME",Y72&lt;&gt;"ACEPTADA CON DESVIACIÓN"),Z72="",AA72="",AB72="",AC72="")),1,0)+IF(AND(OR(X72="RECHAZADA",X72="DIFERIDA",X72="CANCELADA"),OR(AB72="",AC72="")),1,0)+IF(AND(AC72&lt;&gt;"",AC72&lt;C72),1,0)+IF(AND(AC72&lt;&gt;"",AA72&lt;&gt;"",AC72&lt;AA72),1,0)))</x:f>
        <x:v>0</x:v>
      </x:c>
      <x:c r="AF72" s="16" t="str">
        <x:f>IF(B72="","",IF(B72="NO","NO APLICA",IF(AE72&gt;0,"INCOMPLETA",IF(X72="CANCELADA","CANCELADA",IF(X72="CERRADA","CERRADA",IF(X72="RECHAZADA","RECHAZADA",IF(X72="DIFERIDA","DIFERIDA",IF(TODAY()&gt;U72,"VENCIDA",IF(X72="LISTA PARA VERIFICAR","POR VERIFICAR","ABIERTA")))))))))</x:f>
      </x:c>
    </x:row>
    <x:row r="73">
      <x:c r="A73" s="16"/>
      <x:c r="B73" s="16"/>
      <x:c r="C73" s="17"/>
      <x:c r="D73" s="16"/>
      <x:c r="E73" s="16"/>
      <x:c r="F73" s="16"/>
      <x:c r="G73" s="16"/>
      <x:c r="H73" s="16"/>
      <x:c r="I73" s="16"/>
      <x:c r="J73" s="16"/>
      <x:c r="K73" s="16"/>
      <x:c r="L73" s="16"/>
      <x:c r="M73" s="16"/>
      <x:c r="N73" s="16"/>
      <x:c r="O73" s="16"/>
      <x:c r="P73" s="16"/>
      <x:c r="Q73" s="16"/>
      <x:c r="R73" s="16"/>
      <x:c r="S73" s="18"/>
      <x:c r="T73" s="18"/>
      <x:c r="U73" s="17"/>
      <x:c r="V73" s="16"/>
      <x:c r="W73" s="17"/>
      <x:c r="X73" s="16"/>
      <x:c r="Y73" s="16"/>
      <x:c r="Z73" s="16"/>
      <x:c r="AA73" s="17"/>
      <x:c r="AB73" s="16"/>
      <x:c r="AC73" s="17"/>
      <x:c r="AD73" s="19" t="str">
        <x:f>IF(B73="","",IF(B73="NO","",IF(OR(X73="CERRADA",X73="RECHAZADA",X73="DIFERIDA",X73="CANCELADA"),IF(AC73="","",AC73-C73),TODAY()-C73)))</x:f>
      </x:c>
      <x:c r="AE73" s="19" t="n">
        <x:f>IF(B73="",0,IF(B73="NO",0,IF(A73="",1,0)+COUNTBLANK(C73:L73)+COUNTBLANK(N73:O73)+COUNTBLANK(Q73:U73)+IF(S73="COMPLETAR",1,0)+IF(T73="COMPLETAR",1,0)+IF(COUNTIF($A$6:$A$105,A73)&gt;1,1,0)+IF(U73&lt;C73,1,0)+IF(AND(O73="SI",P73=""),1,0)+IF(AND(X73="LISTA PARA VERIFICAR",OR(V73="",W73="")),1,0)+IF(AND(COUNTA(Y73:AA73)&gt;0,COUNTA(Y73:AA73)&lt;3),1,0)+IF(AND(X73="CERRADA",OR(AND(Y73&lt;&gt;"CONFORME",Y73&lt;&gt;"ACEPTADA CON DESVIACIÓN"),Z73="",AA73="",AB73="",AC73="")),1,0)+IF(AND(OR(X73="RECHAZADA",X73="DIFERIDA",X73="CANCELADA"),OR(AB73="",AC73="")),1,0)+IF(AND(AC73&lt;&gt;"",AC73&lt;C73),1,0)+IF(AND(AC73&lt;&gt;"",AA73&lt;&gt;"",AC73&lt;AA73),1,0)))</x:f>
        <x:v>0</x:v>
      </x:c>
      <x:c r="AF73" s="16" t="str">
        <x:f>IF(B73="","",IF(B73="NO","NO APLICA",IF(AE73&gt;0,"INCOMPLETA",IF(X73="CANCELADA","CANCELADA",IF(X73="CERRADA","CERRADA",IF(X73="RECHAZADA","RECHAZADA",IF(X73="DIFERIDA","DIFERIDA",IF(TODAY()&gt;U73,"VENCIDA",IF(X73="LISTA PARA VERIFICAR","POR VERIFICAR","ABIERTA")))))))))</x:f>
      </x:c>
    </x:row>
    <x:row r="74">
      <x:c r="A74" s="16"/>
      <x:c r="B74" s="16"/>
      <x:c r="C74" s="17"/>
      <x:c r="D74" s="16"/>
      <x:c r="E74" s="16"/>
      <x:c r="F74" s="16"/>
      <x:c r="G74" s="16"/>
      <x:c r="H74" s="16"/>
      <x:c r="I74" s="16"/>
      <x:c r="J74" s="16"/>
      <x:c r="K74" s="16"/>
      <x:c r="L74" s="16"/>
      <x:c r="M74" s="16"/>
      <x:c r="N74" s="16"/>
      <x:c r="O74" s="16"/>
      <x:c r="P74" s="16"/>
      <x:c r="Q74" s="16"/>
      <x:c r="R74" s="16"/>
      <x:c r="S74" s="18"/>
      <x:c r="T74" s="18"/>
      <x:c r="U74" s="17"/>
      <x:c r="V74" s="16"/>
      <x:c r="W74" s="17"/>
      <x:c r="X74" s="16"/>
      <x:c r="Y74" s="16"/>
      <x:c r="Z74" s="16"/>
      <x:c r="AA74" s="17"/>
      <x:c r="AB74" s="16"/>
      <x:c r="AC74" s="17"/>
      <x:c r="AD74" s="19" t="str">
        <x:f>IF(B74="","",IF(B74="NO","",IF(OR(X74="CERRADA",X74="RECHAZADA",X74="DIFERIDA",X74="CANCELADA"),IF(AC74="","",AC74-C74),TODAY()-C74)))</x:f>
      </x:c>
      <x:c r="AE74" s="19" t="n">
        <x:f>IF(B74="",0,IF(B74="NO",0,IF(A74="",1,0)+COUNTBLANK(C74:L74)+COUNTBLANK(N74:O74)+COUNTBLANK(Q74:U74)+IF(S74="COMPLETAR",1,0)+IF(T74="COMPLETAR",1,0)+IF(COUNTIF($A$6:$A$105,A74)&gt;1,1,0)+IF(U74&lt;C74,1,0)+IF(AND(O74="SI",P74=""),1,0)+IF(AND(X74="LISTA PARA VERIFICAR",OR(V74="",W74="")),1,0)+IF(AND(COUNTA(Y74:AA74)&gt;0,COUNTA(Y74:AA74)&lt;3),1,0)+IF(AND(X74="CERRADA",OR(AND(Y74&lt;&gt;"CONFORME",Y74&lt;&gt;"ACEPTADA CON DESVIACIÓN"),Z74="",AA74="",AB74="",AC74="")),1,0)+IF(AND(OR(X74="RECHAZADA",X74="DIFERIDA",X74="CANCELADA"),OR(AB74="",AC74="")),1,0)+IF(AND(AC74&lt;&gt;"",AC74&lt;C74),1,0)+IF(AND(AC74&lt;&gt;"",AA74&lt;&gt;"",AC74&lt;AA74),1,0)))</x:f>
        <x:v>0</x:v>
      </x:c>
      <x:c r="AF74" s="16" t="str">
        <x:f>IF(B74="","",IF(B74="NO","NO APLICA",IF(AE74&gt;0,"INCOMPLETA",IF(X74="CANCELADA","CANCELADA",IF(X74="CERRADA","CERRADA",IF(X74="RECHAZADA","RECHAZADA",IF(X74="DIFERIDA","DIFERIDA",IF(TODAY()&gt;U74,"VENCIDA",IF(X74="LISTA PARA VERIFICAR","POR VERIFICAR","ABIERTA")))))))))</x:f>
      </x:c>
    </x:row>
    <x:row r="75">
      <x:c r="A75" s="16"/>
      <x:c r="B75" s="16"/>
      <x:c r="C75" s="17"/>
      <x:c r="D75" s="16"/>
      <x:c r="E75" s="16"/>
      <x:c r="F75" s="16"/>
      <x:c r="G75" s="16"/>
      <x:c r="H75" s="16"/>
      <x:c r="I75" s="16"/>
      <x:c r="J75" s="16"/>
      <x:c r="K75" s="16"/>
      <x:c r="L75" s="16"/>
      <x:c r="M75" s="16"/>
      <x:c r="N75" s="16"/>
      <x:c r="O75" s="16"/>
      <x:c r="P75" s="16"/>
      <x:c r="Q75" s="16"/>
      <x:c r="R75" s="16"/>
      <x:c r="S75" s="18"/>
      <x:c r="T75" s="18"/>
      <x:c r="U75" s="17"/>
      <x:c r="V75" s="16"/>
      <x:c r="W75" s="17"/>
      <x:c r="X75" s="16"/>
      <x:c r="Y75" s="16"/>
      <x:c r="Z75" s="16"/>
      <x:c r="AA75" s="17"/>
      <x:c r="AB75" s="16"/>
      <x:c r="AC75" s="17"/>
      <x:c r="AD75" s="19" t="str">
        <x:f>IF(B75="","",IF(B75="NO","",IF(OR(X75="CERRADA",X75="RECHAZADA",X75="DIFERIDA",X75="CANCELADA"),IF(AC75="","",AC75-C75),TODAY()-C75)))</x:f>
      </x:c>
      <x:c r="AE75" s="19" t="n">
        <x:f>IF(B75="",0,IF(B75="NO",0,IF(A75="",1,0)+COUNTBLANK(C75:L75)+COUNTBLANK(N75:O75)+COUNTBLANK(Q75:U75)+IF(S75="COMPLETAR",1,0)+IF(T75="COMPLETAR",1,0)+IF(COUNTIF($A$6:$A$105,A75)&gt;1,1,0)+IF(U75&lt;C75,1,0)+IF(AND(O75="SI",P75=""),1,0)+IF(AND(X75="LISTA PARA VERIFICAR",OR(V75="",W75="")),1,0)+IF(AND(COUNTA(Y75:AA75)&gt;0,COUNTA(Y75:AA75)&lt;3),1,0)+IF(AND(X75="CERRADA",OR(AND(Y75&lt;&gt;"CONFORME",Y75&lt;&gt;"ACEPTADA CON DESVIACIÓN"),Z75="",AA75="",AB75="",AC75="")),1,0)+IF(AND(OR(X75="RECHAZADA",X75="DIFERIDA",X75="CANCELADA"),OR(AB75="",AC75="")),1,0)+IF(AND(AC75&lt;&gt;"",AC75&lt;C75),1,0)+IF(AND(AC75&lt;&gt;"",AA75&lt;&gt;"",AC75&lt;AA75),1,0)))</x:f>
        <x:v>0</x:v>
      </x:c>
      <x:c r="AF75" s="16" t="str">
        <x:f>IF(B75="","",IF(B75="NO","NO APLICA",IF(AE75&gt;0,"INCOMPLETA",IF(X75="CANCELADA","CANCELADA",IF(X75="CERRADA","CERRADA",IF(X75="RECHAZADA","RECHAZADA",IF(X75="DIFERIDA","DIFERIDA",IF(TODAY()&gt;U75,"VENCIDA",IF(X75="LISTA PARA VERIFICAR","POR VERIFICAR","ABIERTA")))))))))</x:f>
      </x:c>
    </x:row>
    <x:row r="76">
      <x:c r="A76" s="16"/>
      <x:c r="B76" s="16"/>
      <x:c r="C76" s="17"/>
      <x:c r="D76" s="16"/>
      <x:c r="E76" s="16"/>
      <x:c r="F76" s="16"/>
      <x:c r="G76" s="16"/>
      <x:c r="H76" s="16"/>
      <x:c r="I76" s="16"/>
      <x:c r="J76" s="16"/>
      <x:c r="K76" s="16"/>
      <x:c r="L76" s="16"/>
      <x:c r="M76" s="16"/>
      <x:c r="N76" s="16"/>
      <x:c r="O76" s="16"/>
      <x:c r="P76" s="16"/>
      <x:c r="Q76" s="16"/>
      <x:c r="R76" s="16"/>
      <x:c r="S76" s="18"/>
      <x:c r="T76" s="18"/>
      <x:c r="U76" s="17"/>
      <x:c r="V76" s="16"/>
      <x:c r="W76" s="17"/>
      <x:c r="X76" s="16"/>
      <x:c r="Y76" s="16"/>
      <x:c r="Z76" s="16"/>
      <x:c r="AA76" s="17"/>
      <x:c r="AB76" s="16"/>
      <x:c r="AC76" s="17"/>
      <x:c r="AD76" s="19" t="str">
        <x:f>IF(B76="","",IF(B76="NO","",IF(OR(X76="CERRADA",X76="RECHAZADA",X76="DIFERIDA",X76="CANCELADA"),IF(AC76="","",AC76-C76),TODAY()-C76)))</x:f>
      </x:c>
      <x:c r="AE76" s="19" t="n">
        <x:f>IF(B76="",0,IF(B76="NO",0,IF(A76="",1,0)+COUNTBLANK(C76:L76)+COUNTBLANK(N76:O76)+COUNTBLANK(Q76:U76)+IF(S76="COMPLETAR",1,0)+IF(T76="COMPLETAR",1,0)+IF(COUNTIF($A$6:$A$105,A76)&gt;1,1,0)+IF(U76&lt;C76,1,0)+IF(AND(O76="SI",P76=""),1,0)+IF(AND(X76="LISTA PARA VERIFICAR",OR(V76="",W76="")),1,0)+IF(AND(COUNTA(Y76:AA76)&gt;0,COUNTA(Y76:AA76)&lt;3),1,0)+IF(AND(X76="CERRADA",OR(AND(Y76&lt;&gt;"CONFORME",Y76&lt;&gt;"ACEPTADA CON DESVIACIÓN"),Z76="",AA76="",AB76="",AC76="")),1,0)+IF(AND(OR(X76="RECHAZADA",X76="DIFERIDA",X76="CANCELADA"),OR(AB76="",AC76="")),1,0)+IF(AND(AC76&lt;&gt;"",AC76&lt;C76),1,0)+IF(AND(AC76&lt;&gt;"",AA76&lt;&gt;"",AC76&lt;AA76),1,0)))</x:f>
        <x:v>0</x:v>
      </x:c>
      <x:c r="AF76" s="16" t="str">
        <x:f>IF(B76="","",IF(B76="NO","NO APLICA",IF(AE76&gt;0,"INCOMPLETA",IF(X76="CANCELADA","CANCELADA",IF(X76="CERRADA","CERRADA",IF(X76="RECHAZADA","RECHAZADA",IF(X76="DIFERIDA","DIFERIDA",IF(TODAY()&gt;U76,"VENCIDA",IF(X76="LISTA PARA VERIFICAR","POR VERIFICAR","ABIERTA")))))))))</x:f>
      </x:c>
    </x:row>
    <x:row r="77">
      <x:c r="A77" s="16"/>
      <x:c r="B77" s="16"/>
      <x:c r="C77" s="17"/>
      <x:c r="D77" s="16"/>
      <x:c r="E77" s="16"/>
      <x:c r="F77" s="16"/>
      <x:c r="G77" s="16"/>
      <x:c r="H77" s="16"/>
      <x:c r="I77" s="16"/>
      <x:c r="J77" s="16"/>
      <x:c r="K77" s="16"/>
      <x:c r="L77" s="16"/>
      <x:c r="M77" s="16"/>
      <x:c r="N77" s="16"/>
      <x:c r="O77" s="16"/>
      <x:c r="P77" s="16"/>
      <x:c r="Q77" s="16"/>
      <x:c r="R77" s="16"/>
      <x:c r="S77" s="18"/>
      <x:c r="T77" s="18"/>
      <x:c r="U77" s="17"/>
      <x:c r="V77" s="16"/>
      <x:c r="W77" s="17"/>
      <x:c r="X77" s="16"/>
      <x:c r="Y77" s="16"/>
      <x:c r="Z77" s="16"/>
      <x:c r="AA77" s="17"/>
      <x:c r="AB77" s="16"/>
      <x:c r="AC77" s="17"/>
      <x:c r="AD77" s="19" t="str">
        <x:f>IF(B77="","",IF(B77="NO","",IF(OR(X77="CERRADA",X77="RECHAZADA",X77="DIFERIDA",X77="CANCELADA"),IF(AC77="","",AC77-C77),TODAY()-C77)))</x:f>
      </x:c>
      <x:c r="AE77" s="19" t="n">
        <x:f>IF(B77="",0,IF(B77="NO",0,IF(A77="",1,0)+COUNTBLANK(C77:L77)+COUNTBLANK(N77:O77)+COUNTBLANK(Q77:U77)+IF(S77="COMPLETAR",1,0)+IF(T77="COMPLETAR",1,0)+IF(COUNTIF($A$6:$A$105,A77)&gt;1,1,0)+IF(U77&lt;C77,1,0)+IF(AND(O77="SI",P77=""),1,0)+IF(AND(X77="LISTA PARA VERIFICAR",OR(V77="",W77="")),1,0)+IF(AND(COUNTA(Y77:AA77)&gt;0,COUNTA(Y77:AA77)&lt;3),1,0)+IF(AND(X77="CERRADA",OR(AND(Y77&lt;&gt;"CONFORME",Y77&lt;&gt;"ACEPTADA CON DESVIACIÓN"),Z77="",AA77="",AB77="",AC77="")),1,0)+IF(AND(OR(X77="RECHAZADA",X77="DIFERIDA",X77="CANCELADA"),OR(AB77="",AC77="")),1,0)+IF(AND(AC77&lt;&gt;"",AC77&lt;C77),1,0)+IF(AND(AC77&lt;&gt;"",AA77&lt;&gt;"",AC77&lt;AA77),1,0)))</x:f>
        <x:v>0</x:v>
      </x:c>
      <x:c r="AF77" s="16" t="str">
        <x:f>IF(B77="","",IF(B77="NO","NO APLICA",IF(AE77&gt;0,"INCOMPLETA",IF(X77="CANCELADA","CANCELADA",IF(X77="CERRADA","CERRADA",IF(X77="RECHAZADA","RECHAZADA",IF(X77="DIFERIDA","DIFERIDA",IF(TODAY()&gt;U77,"VENCIDA",IF(X77="LISTA PARA VERIFICAR","POR VERIFICAR","ABIERTA")))))))))</x:f>
      </x:c>
    </x:row>
    <x:row r="78">
      <x:c r="A78" s="16"/>
      <x:c r="B78" s="16"/>
      <x:c r="C78" s="17"/>
      <x:c r="D78" s="16"/>
      <x:c r="E78" s="16"/>
      <x:c r="F78" s="16"/>
      <x:c r="G78" s="16"/>
      <x:c r="H78" s="16"/>
      <x:c r="I78" s="16"/>
      <x:c r="J78" s="16"/>
      <x:c r="K78" s="16"/>
      <x:c r="L78" s="16"/>
      <x:c r="M78" s="16"/>
      <x:c r="N78" s="16"/>
      <x:c r="O78" s="16"/>
      <x:c r="P78" s="16"/>
      <x:c r="Q78" s="16"/>
      <x:c r="R78" s="16"/>
      <x:c r="S78" s="18"/>
      <x:c r="T78" s="18"/>
      <x:c r="U78" s="17"/>
      <x:c r="V78" s="16"/>
      <x:c r="W78" s="17"/>
      <x:c r="X78" s="16"/>
      <x:c r="Y78" s="16"/>
      <x:c r="Z78" s="16"/>
      <x:c r="AA78" s="17"/>
      <x:c r="AB78" s="16"/>
      <x:c r="AC78" s="17"/>
      <x:c r="AD78" s="19" t="str">
        <x:f>IF(B78="","",IF(B78="NO","",IF(OR(X78="CERRADA",X78="RECHAZADA",X78="DIFERIDA",X78="CANCELADA"),IF(AC78="","",AC78-C78),TODAY()-C78)))</x:f>
      </x:c>
      <x:c r="AE78" s="19" t="n">
        <x:f>IF(B78="",0,IF(B78="NO",0,IF(A78="",1,0)+COUNTBLANK(C78:L78)+COUNTBLANK(N78:O78)+COUNTBLANK(Q78:U78)+IF(S78="COMPLETAR",1,0)+IF(T78="COMPLETAR",1,0)+IF(COUNTIF($A$6:$A$105,A78)&gt;1,1,0)+IF(U78&lt;C78,1,0)+IF(AND(O78="SI",P78=""),1,0)+IF(AND(X78="LISTA PARA VERIFICAR",OR(V78="",W78="")),1,0)+IF(AND(COUNTA(Y78:AA78)&gt;0,COUNTA(Y78:AA78)&lt;3),1,0)+IF(AND(X78="CERRADA",OR(AND(Y78&lt;&gt;"CONFORME",Y78&lt;&gt;"ACEPTADA CON DESVIACIÓN"),Z78="",AA78="",AB78="",AC78="")),1,0)+IF(AND(OR(X78="RECHAZADA",X78="DIFERIDA",X78="CANCELADA"),OR(AB78="",AC78="")),1,0)+IF(AND(AC78&lt;&gt;"",AC78&lt;C78),1,0)+IF(AND(AC78&lt;&gt;"",AA78&lt;&gt;"",AC78&lt;AA78),1,0)))</x:f>
        <x:v>0</x:v>
      </x:c>
      <x:c r="AF78" s="16" t="str">
        <x:f>IF(B78="","",IF(B78="NO","NO APLICA",IF(AE78&gt;0,"INCOMPLETA",IF(X78="CANCELADA","CANCELADA",IF(X78="CERRADA","CERRADA",IF(X78="RECHAZADA","RECHAZADA",IF(X78="DIFERIDA","DIFERIDA",IF(TODAY()&gt;U78,"VENCIDA",IF(X78="LISTA PARA VERIFICAR","POR VERIFICAR","ABIERTA")))))))))</x:f>
      </x:c>
    </x:row>
    <x:row r="79">
      <x:c r="A79" s="16"/>
      <x:c r="B79" s="16"/>
      <x:c r="C79" s="17"/>
      <x:c r="D79" s="16"/>
      <x:c r="E79" s="16"/>
      <x:c r="F79" s="16"/>
      <x:c r="G79" s="16"/>
      <x:c r="H79" s="16"/>
      <x:c r="I79" s="16"/>
      <x:c r="J79" s="16"/>
      <x:c r="K79" s="16"/>
      <x:c r="L79" s="16"/>
      <x:c r="M79" s="16"/>
      <x:c r="N79" s="16"/>
      <x:c r="O79" s="16"/>
      <x:c r="P79" s="16"/>
      <x:c r="Q79" s="16"/>
      <x:c r="R79" s="16"/>
      <x:c r="S79" s="18"/>
      <x:c r="T79" s="18"/>
      <x:c r="U79" s="17"/>
      <x:c r="V79" s="16"/>
      <x:c r="W79" s="17"/>
      <x:c r="X79" s="16"/>
      <x:c r="Y79" s="16"/>
      <x:c r="Z79" s="16"/>
      <x:c r="AA79" s="17"/>
      <x:c r="AB79" s="16"/>
      <x:c r="AC79" s="17"/>
      <x:c r="AD79" s="19" t="str">
        <x:f>IF(B79="","",IF(B79="NO","",IF(OR(X79="CERRADA",X79="RECHAZADA",X79="DIFERIDA",X79="CANCELADA"),IF(AC79="","",AC79-C79),TODAY()-C79)))</x:f>
      </x:c>
      <x:c r="AE79" s="19" t="n">
        <x:f>IF(B79="",0,IF(B79="NO",0,IF(A79="",1,0)+COUNTBLANK(C79:L79)+COUNTBLANK(N79:O79)+COUNTBLANK(Q79:U79)+IF(S79="COMPLETAR",1,0)+IF(T79="COMPLETAR",1,0)+IF(COUNTIF($A$6:$A$105,A79)&gt;1,1,0)+IF(U79&lt;C79,1,0)+IF(AND(O79="SI",P79=""),1,0)+IF(AND(X79="LISTA PARA VERIFICAR",OR(V79="",W79="")),1,0)+IF(AND(COUNTA(Y79:AA79)&gt;0,COUNTA(Y79:AA79)&lt;3),1,0)+IF(AND(X79="CERRADA",OR(AND(Y79&lt;&gt;"CONFORME",Y79&lt;&gt;"ACEPTADA CON DESVIACIÓN"),Z79="",AA79="",AB79="",AC79="")),1,0)+IF(AND(OR(X79="RECHAZADA",X79="DIFERIDA",X79="CANCELADA"),OR(AB79="",AC79="")),1,0)+IF(AND(AC79&lt;&gt;"",AC79&lt;C79),1,0)+IF(AND(AC79&lt;&gt;"",AA79&lt;&gt;"",AC79&lt;AA79),1,0)))</x:f>
        <x:v>0</x:v>
      </x:c>
      <x:c r="AF79" s="16" t="str">
        <x:f>IF(B79="","",IF(B79="NO","NO APLICA",IF(AE79&gt;0,"INCOMPLETA",IF(X79="CANCELADA","CANCELADA",IF(X79="CERRADA","CERRADA",IF(X79="RECHAZADA","RECHAZADA",IF(X79="DIFERIDA","DIFERIDA",IF(TODAY()&gt;U79,"VENCIDA",IF(X79="LISTA PARA VERIFICAR","POR VERIFICAR","ABIERTA")))))))))</x:f>
      </x:c>
    </x:row>
    <x:row r="80">
      <x:c r="A80" s="16"/>
      <x:c r="B80" s="16"/>
      <x:c r="C80" s="17"/>
      <x:c r="D80" s="16"/>
      <x:c r="E80" s="16"/>
      <x:c r="F80" s="16"/>
      <x:c r="G80" s="16"/>
      <x:c r="H80" s="16"/>
      <x:c r="I80" s="16"/>
      <x:c r="J80" s="16"/>
      <x:c r="K80" s="16"/>
      <x:c r="L80" s="16"/>
      <x:c r="M80" s="16"/>
      <x:c r="N80" s="16"/>
      <x:c r="O80" s="16"/>
      <x:c r="P80" s="16"/>
      <x:c r="Q80" s="16"/>
      <x:c r="R80" s="16"/>
      <x:c r="S80" s="18"/>
      <x:c r="T80" s="18"/>
      <x:c r="U80" s="17"/>
      <x:c r="V80" s="16"/>
      <x:c r="W80" s="17"/>
      <x:c r="X80" s="16"/>
      <x:c r="Y80" s="16"/>
      <x:c r="Z80" s="16"/>
      <x:c r="AA80" s="17"/>
      <x:c r="AB80" s="16"/>
      <x:c r="AC80" s="17"/>
      <x:c r="AD80" s="19" t="str">
        <x:f>IF(B80="","",IF(B80="NO","",IF(OR(X80="CERRADA",X80="RECHAZADA",X80="DIFERIDA",X80="CANCELADA"),IF(AC80="","",AC80-C80),TODAY()-C80)))</x:f>
      </x:c>
      <x:c r="AE80" s="19" t="n">
        <x:f>IF(B80="",0,IF(B80="NO",0,IF(A80="",1,0)+COUNTBLANK(C80:L80)+COUNTBLANK(N80:O80)+COUNTBLANK(Q80:U80)+IF(S80="COMPLETAR",1,0)+IF(T80="COMPLETAR",1,0)+IF(COUNTIF($A$6:$A$105,A80)&gt;1,1,0)+IF(U80&lt;C80,1,0)+IF(AND(O80="SI",P80=""),1,0)+IF(AND(X80="LISTA PARA VERIFICAR",OR(V80="",W80="")),1,0)+IF(AND(COUNTA(Y80:AA80)&gt;0,COUNTA(Y80:AA80)&lt;3),1,0)+IF(AND(X80="CERRADA",OR(AND(Y80&lt;&gt;"CONFORME",Y80&lt;&gt;"ACEPTADA CON DESVIACIÓN"),Z80="",AA80="",AB80="",AC80="")),1,0)+IF(AND(OR(X80="RECHAZADA",X80="DIFERIDA",X80="CANCELADA"),OR(AB80="",AC80="")),1,0)+IF(AND(AC80&lt;&gt;"",AC80&lt;C80),1,0)+IF(AND(AC80&lt;&gt;"",AA80&lt;&gt;"",AC80&lt;AA80),1,0)))</x:f>
        <x:v>0</x:v>
      </x:c>
      <x:c r="AF80" s="16" t="str">
        <x:f>IF(B80="","",IF(B80="NO","NO APLICA",IF(AE80&gt;0,"INCOMPLETA",IF(X80="CANCELADA","CANCELADA",IF(X80="CERRADA","CERRADA",IF(X80="RECHAZADA","RECHAZADA",IF(X80="DIFERIDA","DIFERIDA",IF(TODAY()&gt;U80,"VENCIDA",IF(X80="LISTA PARA VERIFICAR","POR VERIFICAR","ABIERTA")))))))))</x:f>
      </x:c>
    </x:row>
    <x:row r="81">
      <x:c r="A81" s="16"/>
      <x:c r="B81" s="16"/>
      <x:c r="C81" s="17"/>
      <x:c r="D81" s="16"/>
      <x:c r="E81" s="16"/>
      <x:c r="F81" s="16"/>
      <x:c r="G81" s="16"/>
      <x:c r="H81" s="16"/>
      <x:c r="I81" s="16"/>
      <x:c r="J81" s="16"/>
      <x:c r="K81" s="16"/>
      <x:c r="L81" s="16"/>
      <x:c r="M81" s="16"/>
      <x:c r="N81" s="16"/>
      <x:c r="O81" s="16"/>
      <x:c r="P81" s="16"/>
      <x:c r="Q81" s="16"/>
      <x:c r="R81" s="16"/>
      <x:c r="S81" s="18"/>
      <x:c r="T81" s="18"/>
      <x:c r="U81" s="17"/>
      <x:c r="V81" s="16"/>
      <x:c r="W81" s="17"/>
      <x:c r="X81" s="16"/>
      <x:c r="Y81" s="16"/>
      <x:c r="Z81" s="16"/>
      <x:c r="AA81" s="17"/>
      <x:c r="AB81" s="16"/>
      <x:c r="AC81" s="17"/>
      <x:c r="AD81" s="19" t="str">
        <x:f>IF(B81="","",IF(B81="NO","",IF(OR(X81="CERRADA",X81="RECHAZADA",X81="DIFERIDA",X81="CANCELADA"),IF(AC81="","",AC81-C81),TODAY()-C81)))</x:f>
      </x:c>
      <x:c r="AE81" s="19" t="n">
        <x:f>IF(B81="",0,IF(B81="NO",0,IF(A81="",1,0)+COUNTBLANK(C81:L81)+COUNTBLANK(N81:O81)+COUNTBLANK(Q81:U81)+IF(S81="COMPLETAR",1,0)+IF(T81="COMPLETAR",1,0)+IF(COUNTIF($A$6:$A$105,A81)&gt;1,1,0)+IF(U81&lt;C81,1,0)+IF(AND(O81="SI",P81=""),1,0)+IF(AND(X81="LISTA PARA VERIFICAR",OR(V81="",W81="")),1,0)+IF(AND(COUNTA(Y81:AA81)&gt;0,COUNTA(Y81:AA81)&lt;3),1,0)+IF(AND(X81="CERRADA",OR(AND(Y81&lt;&gt;"CONFORME",Y81&lt;&gt;"ACEPTADA CON DESVIACIÓN"),Z81="",AA81="",AB81="",AC81="")),1,0)+IF(AND(OR(X81="RECHAZADA",X81="DIFERIDA",X81="CANCELADA"),OR(AB81="",AC81="")),1,0)+IF(AND(AC81&lt;&gt;"",AC81&lt;C81),1,0)+IF(AND(AC81&lt;&gt;"",AA81&lt;&gt;"",AC81&lt;AA81),1,0)))</x:f>
        <x:v>0</x:v>
      </x:c>
      <x:c r="AF81" s="16" t="str">
        <x:f>IF(B81="","",IF(B81="NO","NO APLICA",IF(AE81&gt;0,"INCOMPLETA",IF(X81="CANCELADA","CANCELADA",IF(X81="CERRADA","CERRADA",IF(X81="RECHAZADA","RECHAZADA",IF(X81="DIFERIDA","DIFERIDA",IF(TODAY()&gt;U81,"VENCIDA",IF(X81="LISTA PARA VERIFICAR","POR VERIFICAR","ABIERTA")))))))))</x:f>
      </x:c>
    </x:row>
    <x:row r="82">
      <x:c r="A82" s="16"/>
      <x:c r="B82" s="16"/>
      <x:c r="C82" s="17"/>
      <x:c r="D82" s="16"/>
      <x:c r="E82" s="16"/>
      <x:c r="F82" s="16"/>
      <x:c r="G82" s="16"/>
      <x:c r="H82" s="16"/>
      <x:c r="I82" s="16"/>
      <x:c r="J82" s="16"/>
      <x:c r="K82" s="16"/>
      <x:c r="L82" s="16"/>
      <x:c r="M82" s="16"/>
      <x:c r="N82" s="16"/>
      <x:c r="O82" s="16"/>
      <x:c r="P82" s="16"/>
      <x:c r="Q82" s="16"/>
      <x:c r="R82" s="16"/>
      <x:c r="S82" s="18"/>
      <x:c r="T82" s="18"/>
      <x:c r="U82" s="17"/>
      <x:c r="V82" s="16"/>
      <x:c r="W82" s="17"/>
      <x:c r="X82" s="16"/>
      <x:c r="Y82" s="16"/>
      <x:c r="Z82" s="16"/>
      <x:c r="AA82" s="17"/>
      <x:c r="AB82" s="16"/>
      <x:c r="AC82" s="17"/>
      <x:c r="AD82" s="19" t="str">
        <x:f>IF(B82="","",IF(B82="NO","",IF(OR(X82="CERRADA",X82="RECHAZADA",X82="DIFERIDA",X82="CANCELADA"),IF(AC82="","",AC82-C82),TODAY()-C82)))</x:f>
      </x:c>
      <x:c r="AE82" s="19" t="n">
        <x:f>IF(B82="",0,IF(B82="NO",0,IF(A82="",1,0)+COUNTBLANK(C82:L82)+COUNTBLANK(N82:O82)+COUNTBLANK(Q82:U82)+IF(S82="COMPLETAR",1,0)+IF(T82="COMPLETAR",1,0)+IF(COUNTIF($A$6:$A$105,A82)&gt;1,1,0)+IF(U82&lt;C82,1,0)+IF(AND(O82="SI",P82=""),1,0)+IF(AND(X82="LISTA PARA VERIFICAR",OR(V82="",W82="")),1,0)+IF(AND(COUNTA(Y82:AA82)&gt;0,COUNTA(Y82:AA82)&lt;3),1,0)+IF(AND(X82="CERRADA",OR(AND(Y82&lt;&gt;"CONFORME",Y82&lt;&gt;"ACEPTADA CON DESVIACIÓN"),Z82="",AA82="",AB82="",AC82="")),1,0)+IF(AND(OR(X82="RECHAZADA",X82="DIFERIDA",X82="CANCELADA"),OR(AB82="",AC82="")),1,0)+IF(AND(AC82&lt;&gt;"",AC82&lt;C82),1,0)+IF(AND(AC82&lt;&gt;"",AA82&lt;&gt;"",AC82&lt;AA82),1,0)))</x:f>
        <x:v>0</x:v>
      </x:c>
      <x:c r="AF82" s="16" t="str">
        <x:f>IF(B82="","",IF(B82="NO","NO APLICA",IF(AE82&gt;0,"INCOMPLETA",IF(X82="CANCELADA","CANCELADA",IF(X82="CERRADA","CERRADA",IF(X82="RECHAZADA","RECHAZADA",IF(X82="DIFERIDA","DIFERIDA",IF(TODAY()&gt;U82,"VENCIDA",IF(X82="LISTA PARA VERIFICAR","POR VERIFICAR","ABIERTA")))))))))</x:f>
      </x:c>
    </x:row>
    <x:row r="83">
      <x:c r="A83" s="16"/>
      <x:c r="B83" s="16"/>
      <x:c r="C83" s="17"/>
      <x:c r="D83" s="16"/>
      <x:c r="E83" s="16"/>
      <x:c r="F83" s="16"/>
      <x:c r="G83" s="16"/>
      <x:c r="H83" s="16"/>
      <x:c r="I83" s="16"/>
      <x:c r="J83" s="16"/>
      <x:c r="K83" s="16"/>
      <x:c r="L83" s="16"/>
      <x:c r="M83" s="16"/>
      <x:c r="N83" s="16"/>
      <x:c r="O83" s="16"/>
      <x:c r="P83" s="16"/>
      <x:c r="Q83" s="16"/>
      <x:c r="R83" s="16"/>
      <x:c r="S83" s="18"/>
      <x:c r="T83" s="18"/>
      <x:c r="U83" s="17"/>
      <x:c r="V83" s="16"/>
      <x:c r="W83" s="17"/>
      <x:c r="X83" s="16"/>
      <x:c r="Y83" s="16"/>
      <x:c r="Z83" s="16"/>
      <x:c r="AA83" s="17"/>
      <x:c r="AB83" s="16"/>
      <x:c r="AC83" s="17"/>
      <x:c r="AD83" s="19" t="str">
        <x:f>IF(B83="","",IF(B83="NO","",IF(OR(X83="CERRADA",X83="RECHAZADA",X83="DIFERIDA",X83="CANCELADA"),IF(AC83="","",AC83-C83),TODAY()-C83)))</x:f>
      </x:c>
      <x:c r="AE83" s="19" t="n">
        <x:f>IF(B83="",0,IF(B83="NO",0,IF(A83="",1,0)+COUNTBLANK(C83:L83)+COUNTBLANK(N83:O83)+COUNTBLANK(Q83:U83)+IF(S83="COMPLETAR",1,0)+IF(T83="COMPLETAR",1,0)+IF(COUNTIF($A$6:$A$105,A83)&gt;1,1,0)+IF(U83&lt;C83,1,0)+IF(AND(O83="SI",P83=""),1,0)+IF(AND(X83="LISTA PARA VERIFICAR",OR(V83="",W83="")),1,0)+IF(AND(COUNTA(Y83:AA83)&gt;0,COUNTA(Y83:AA83)&lt;3),1,0)+IF(AND(X83="CERRADA",OR(AND(Y83&lt;&gt;"CONFORME",Y83&lt;&gt;"ACEPTADA CON DESVIACIÓN"),Z83="",AA83="",AB83="",AC83="")),1,0)+IF(AND(OR(X83="RECHAZADA",X83="DIFERIDA",X83="CANCELADA"),OR(AB83="",AC83="")),1,0)+IF(AND(AC83&lt;&gt;"",AC83&lt;C83),1,0)+IF(AND(AC83&lt;&gt;"",AA83&lt;&gt;"",AC83&lt;AA83),1,0)))</x:f>
        <x:v>0</x:v>
      </x:c>
      <x:c r="AF83" s="16" t="str">
        <x:f>IF(B83="","",IF(B83="NO","NO APLICA",IF(AE83&gt;0,"INCOMPLETA",IF(X83="CANCELADA","CANCELADA",IF(X83="CERRADA","CERRADA",IF(X83="RECHAZADA","RECHAZADA",IF(X83="DIFERIDA","DIFERIDA",IF(TODAY()&gt;U83,"VENCIDA",IF(X83="LISTA PARA VERIFICAR","POR VERIFICAR","ABIERTA")))))))))</x:f>
      </x:c>
    </x:row>
    <x:row r="84">
      <x:c r="A84" s="16"/>
      <x:c r="B84" s="16"/>
      <x:c r="C84" s="17"/>
      <x:c r="D84" s="16"/>
      <x:c r="E84" s="16"/>
      <x:c r="F84" s="16"/>
      <x:c r="G84" s="16"/>
      <x:c r="H84" s="16"/>
      <x:c r="I84" s="16"/>
      <x:c r="J84" s="16"/>
      <x:c r="K84" s="16"/>
      <x:c r="L84" s="16"/>
      <x:c r="M84" s="16"/>
      <x:c r="N84" s="16"/>
      <x:c r="O84" s="16"/>
      <x:c r="P84" s="16"/>
      <x:c r="Q84" s="16"/>
      <x:c r="R84" s="16"/>
      <x:c r="S84" s="18"/>
      <x:c r="T84" s="18"/>
      <x:c r="U84" s="17"/>
      <x:c r="V84" s="16"/>
      <x:c r="W84" s="17"/>
      <x:c r="X84" s="16"/>
      <x:c r="Y84" s="16"/>
      <x:c r="Z84" s="16"/>
      <x:c r="AA84" s="17"/>
      <x:c r="AB84" s="16"/>
      <x:c r="AC84" s="17"/>
      <x:c r="AD84" s="19" t="str">
        <x:f>IF(B84="","",IF(B84="NO","",IF(OR(X84="CERRADA",X84="RECHAZADA",X84="DIFERIDA",X84="CANCELADA"),IF(AC84="","",AC84-C84),TODAY()-C84)))</x:f>
      </x:c>
      <x:c r="AE84" s="19" t="n">
        <x:f>IF(B84="",0,IF(B84="NO",0,IF(A84="",1,0)+COUNTBLANK(C84:L84)+COUNTBLANK(N84:O84)+COUNTBLANK(Q84:U84)+IF(S84="COMPLETAR",1,0)+IF(T84="COMPLETAR",1,0)+IF(COUNTIF($A$6:$A$105,A84)&gt;1,1,0)+IF(U84&lt;C84,1,0)+IF(AND(O84="SI",P84=""),1,0)+IF(AND(X84="LISTA PARA VERIFICAR",OR(V84="",W84="")),1,0)+IF(AND(COUNTA(Y84:AA84)&gt;0,COUNTA(Y84:AA84)&lt;3),1,0)+IF(AND(X84="CERRADA",OR(AND(Y84&lt;&gt;"CONFORME",Y84&lt;&gt;"ACEPTADA CON DESVIACIÓN"),Z84="",AA84="",AB84="",AC84="")),1,0)+IF(AND(OR(X84="RECHAZADA",X84="DIFERIDA",X84="CANCELADA"),OR(AB84="",AC84="")),1,0)+IF(AND(AC84&lt;&gt;"",AC84&lt;C84),1,0)+IF(AND(AC84&lt;&gt;"",AA84&lt;&gt;"",AC84&lt;AA84),1,0)))</x:f>
        <x:v>0</x:v>
      </x:c>
      <x:c r="AF84" s="16" t="str">
        <x:f>IF(B84="","",IF(B84="NO","NO APLICA",IF(AE84&gt;0,"INCOMPLETA",IF(X84="CANCELADA","CANCELADA",IF(X84="CERRADA","CERRADA",IF(X84="RECHAZADA","RECHAZADA",IF(X84="DIFERIDA","DIFERIDA",IF(TODAY()&gt;U84,"VENCIDA",IF(X84="LISTA PARA VERIFICAR","POR VERIFICAR","ABIERTA")))))))))</x:f>
      </x:c>
    </x:row>
    <x:row r="85">
      <x:c r="A85" s="16"/>
      <x:c r="B85" s="16"/>
      <x:c r="C85" s="17"/>
      <x:c r="D85" s="16"/>
      <x:c r="E85" s="16"/>
      <x:c r="F85" s="16"/>
      <x:c r="G85" s="16"/>
      <x:c r="H85" s="16"/>
      <x:c r="I85" s="16"/>
      <x:c r="J85" s="16"/>
      <x:c r="K85" s="16"/>
      <x:c r="L85" s="16"/>
      <x:c r="M85" s="16"/>
      <x:c r="N85" s="16"/>
      <x:c r="O85" s="16"/>
      <x:c r="P85" s="16"/>
      <x:c r="Q85" s="16"/>
      <x:c r="R85" s="16"/>
      <x:c r="S85" s="18"/>
      <x:c r="T85" s="18"/>
      <x:c r="U85" s="17"/>
      <x:c r="V85" s="16"/>
      <x:c r="W85" s="17"/>
      <x:c r="X85" s="16"/>
      <x:c r="Y85" s="16"/>
      <x:c r="Z85" s="16"/>
      <x:c r="AA85" s="17"/>
      <x:c r="AB85" s="16"/>
      <x:c r="AC85" s="17"/>
      <x:c r="AD85" s="19" t="str">
        <x:f>IF(B85="","",IF(B85="NO","",IF(OR(X85="CERRADA",X85="RECHAZADA",X85="DIFERIDA",X85="CANCELADA"),IF(AC85="","",AC85-C85),TODAY()-C85)))</x:f>
      </x:c>
      <x:c r="AE85" s="19" t="n">
        <x:f>IF(B85="",0,IF(B85="NO",0,IF(A85="",1,0)+COUNTBLANK(C85:L85)+COUNTBLANK(N85:O85)+COUNTBLANK(Q85:U85)+IF(S85="COMPLETAR",1,0)+IF(T85="COMPLETAR",1,0)+IF(COUNTIF($A$6:$A$105,A85)&gt;1,1,0)+IF(U85&lt;C85,1,0)+IF(AND(O85="SI",P85=""),1,0)+IF(AND(X85="LISTA PARA VERIFICAR",OR(V85="",W85="")),1,0)+IF(AND(COUNTA(Y85:AA85)&gt;0,COUNTA(Y85:AA85)&lt;3),1,0)+IF(AND(X85="CERRADA",OR(AND(Y85&lt;&gt;"CONFORME",Y85&lt;&gt;"ACEPTADA CON DESVIACIÓN"),Z85="",AA85="",AB85="",AC85="")),1,0)+IF(AND(OR(X85="RECHAZADA",X85="DIFERIDA",X85="CANCELADA"),OR(AB85="",AC85="")),1,0)+IF(AND(AC85&lt;&gt;"",AC85&lt;C85),1,0)+IF(AND(AC85&lt;&gt;"",AA85&lt;&gt;"",AC85&lt;AA85),1,0)))</x:f>
        <x:v>0</x:v>
      </x:c>
      <x:c r="AF85" s="16" t="str">
        <x:f>IF(B85="","",IF(B85="NO","NO APLICA",IF(AE85&gt;0,"INCOMPLETA",IF(X85="CANCELADA","CANCELADA",IF(X85="CERRADA","CERRADA",IF(X85="RECHAZADA","RECHAZADA",IF(X85="DIFERIDA","DIFERIDA",IF(TODAY()&gt;U85,"VENCIDA",IF(X85="LISTA PARA VERIFICAR","POR VERIFICAR","ABIERTA")))))))))</x:f>
      </x:c>
    </x:row>
    <x:row r="86">
      <x:c r="A86" s="16"/>
      <x:c r="B86" s="16"/>
      <x:c r="C86" s="17"/>
      <x:c r="D86" s="16"/>
      <x:c r="E86" s="16"/>
      <x:c r="F86" s="16"/>
      <x:c r="G86" s="16"/>
      <x:c r="H86" s="16"/>
      <x:c r="I86" s="16"/>
      <x:c r="J86" s="16"/>
      <x:c r="K86" s="16"/>
      <x:c r="L86" s="16"/>
      <x:c r="M86" s="16"/>
      <x:c r="N86" s="16"/>
      <x:c r="O86" s="16"/>
      <x:c r="P86" s="16"/>
      <x:c r="Q86" s="16"/>
      <x:c r="R86" s="16"/>
      <x:c r="S86" s="18"/>
      <x:c r="T86" s="18"/>
      <x:c r="U86" s="17"/>
      <x:c r="V86" s="16"/>
      <x:c r="W86" s="17"/>
      <x:c r="X86" s="16"/>
      <x:c r="Y86" s="16"/>
      <x:c r="Z86" s="16"/>
      <x:c r="AA86" s="17"/>
      <x:c r="AB86" s="16"/>
      <x:c r="AC86" s="17"/>
      <x:c r="AD86" s="19" t="str">
        <x:f>IF(B86="","",IF(B86="NO","",IF(OR(X86="CERRADA",X86="RECHAZADA",X86="DIFERIDA",X86="CANCELADA"),IF(AC86="","",AC86-C86),TODAY()-C86)))</x:f>
      </x:c>
      <x:c r="AE86" s="19" t="n">
        <x:f>IF(B86="",0,IF(B86="NO",0,IF(A86="",1,0)+COUNTBLANK(C86:L86)+COUNTBLANK(N86:O86)+COUNTBLANK(Q86:U86)+IF(S86="COMPLETAR",1,0)+IF(T86="COMPLETAR",1,0)+IF(COUNTIF($A$6:$A$105,A86)&gt;1,1,0)+IF(U86&lt;C86,1,0)+IF(AND(O86="SI",P86=""),1,0)+IF(AND(X86="LISTA PARA VERIFICAR",OR(V86="",W86="")),1,0)+IF(AND(COUNTA(Y86:AA86)&gt;0,COUNTA(Y86:AA86)&lt;3),1,0)+IF(AND(X86="CERRADA",OR(AND(Y86&lt;&gt;"CONFORME",Y86&lt;&gt;"ACEPTADA CON DESVIACIÓN"),Z86="",AA86="",AB86="",AC86="")),1,0)+IF(AND(OR(X86="RECHAZADA",X86="DIFERIDA",X86="CANCELADA"),OR(AB86="",AC86="")),1,0)+IF(AND(AC86&lt;&gt;"",AC86&lt;C86),1,0)+IF(AND(AC86&lt;&gt;"",AA86&lt;&gt;"",AC86&lt;AA86),1,0)))</x:f>
        <x:v>0</x:v>
      </x:c>
      <x:c r="AF86" s="16" t="str">
        <x:f>IF(B86="","",IF(B86="NO","NO APLICA",IF(AE86&gt;0,"INCOMPLETA",IF(X86="CANCELADA","CANCELADA",IF(X86="CERRADA","CERRADA",IF(X86="RECHAZADA","RECHAZADA",IF(X86="DIFERIDA","DIFERIDA",IF(TODAY()&gt;U86,"VENCIDA",IF(X86="LISTA PARA VERIFICAR","POR VERIFICAR","ABIERTA")))))))))</x:f>
      </x:c>
    </x:row>
    <x:row r="87">
      <x:c r="A87" s="16"/>
      <x:c r="B87" s="16"/>
      <x:c r="C87" s="17"/>
      <x:c r="D87" s="16"/>
      <x:c r="E87" s="16"/>
      <x:c r="F87" s="16"/>
      <x:c r="G87" s="16"/>
      <x:c r="H87" s="16"/>
      <x:c r="I87" s="16"/>
      <x:c r="J87" s="16"/>
      <x:c r="K87" s="16"/>
      <x:c r="L87" s="16"/>
      <x:c r="M87" s="16"/>
      <x:c r="N87" s="16"/>
      <x:c r="O87" s="16"/>
      <x:c r="P87" s="16"/>
      <x:c r="Q87" s="16"/>
      <x:c r="R87" s="16"/>
      <x:c r="S87" s="18"/>
      <x:c r="T87" s="18"/>
      <x:c r="U87" s="17"/>
      <x:c r="V87" s="16"/>
      <x:c r="W87" s="17"/>
      <x:c r="X87" s="16"/>
      <x:c r="Y87" s="16"/>
      <x:c r="Z87" s="16"/>
      <x:c r="AA87" s="17"/>
      <x:c r="AB87" s="16"/>
      <x:c r="AC87" s="17"/>
      <x:c r="AD87" s="19" t="str">
        <x:f>IF(B87="","",IF(B87="NO","",IF(OR(X87="CERRADA",X87="RECHAZADA",X87="DIFERIDA",X87="CANCELADA"),IF(AC87="","",AC87-C87),TODAY()-C87)))</x:f>
      </x:c>
      <x:c r="AE87" s="19" t="n">
        <x:f>IF(B87="",0,IF(B87="NO",0,IF(A87="",1,0)+COUNTBLANK(C87:L87)+COUNTBLANK(N87:O87)+COUNTBLANK(Q87:U87)+IF(S87="COMPLETAR",1,0)+IF(T87="COMPLETAR",1,0)+IF(COUNTIF($A$6:$A$105,A87)&gt;1,1,0)+IF(U87&lt;C87,1,0)+IF(AND(O87="SI",P87=""),1,0)+IF(AND(X87="LISTA PARA VERIFICAR",OR(V87="",W87="")),1,0)+IF(AND(COUNTA(Y87:AA87)&gt;0,COUNTA(Y87:AA87)&lt;3),1,0)+IF(AND(X87="CERRADA",OR(AND(Y87&lt;&gt;"CONFORME",Y87&lt;&gt;"ACEPTADA CON DESVIACIÓN"),Z87="",AA87="",AB87="",AC87="")),1,0)+IF(AND(OR(X87="RECHAZADA",X87="DIFERIDA",X87="CANCELADA"),OR(AB87="",AC87="")),1,0)+IF(AND(AC87&lt;&gt;"",AC87&lt;C87),1,0)+IF(AND(AC87&lt;&gt;"",AA87&lt;&gt;"",AC87&lt;AA87),1,0)))</x:f>
        <x:v>0</x:v>
      </x:c>
      <x:c r="AF87" s="16" t="str">
        <x:f>IF(B87="","",IF(B87="NO","NO APLICA",IF(AE87&gt;0,"INCOMPLETA",IF(X87="CANCELADA","CANCELADA",IF(X87="CERRADA","CERRADA",IF(X87="RECHAZADA","RECHAZADA",IF(X87="DIFERIDA","DIFERIDA",IF(TODAY()&gt;U87,"VENCIDA",IF(X87="LISTA PARA VERIFICAR","POR VERIFICAR","ABIERTA")))))))))</x:f>
      </x:c>
    </x:row>
    <x:row r="88">
      <x:c r="A88" s="16"/>
      <x:c r="B88" s="16"/>
      <x:c r="C88" s="17"/>
      <x:c r="D88" s="16"/>
      <x:c r="E88" s="16"/>
      <x:c r="F88" s="16"/>
      <x:c r="G88" s="16"/>
      <x:c r="H88" s="16"/>
      <x:c r="I88" s="16"/>
      <x:c r="J88" s="16"/>
      <x:c r="K88" s="16"/>
      <x:c r="L88" s="16"/>
      <x:c r="M88" s="16"/>
      <x:c r="N88" s="16"/>
      <x:c r="O88" s="16"/>
      <x:c r="P88" s="16"/>
      <x:c r="Q88" s="16"/>
      <x:c r="R88" s="16"/>
      <x:c r="S88" s="18"/>
      <x:c r="T88" s="18"/>
      <x:c r="U88" s="17"/>
      <x:c r="V88" s="16"/>
      <x:c r="W88" s="17"/>
      <x:c r="X88" s="16"/>
      <x:c r="Y88" s="16"/>
      <x:c r="Z88" s="16"/>
      <x:c r="AA88" s="17"/>
      <x:c r="AB88" s="16"/>
      <x:c r="AC88" s="17"/>
      <x:c r="AD88" s="19" t="str">
        <x:f>IF(B88="","",IF(B88="NO","",IF(OR(X88="CERRADA",X88="RECHAZADA",X88="DIFERIDA",X88="CANCELADA"),IF(AC88="","",AC88-C88),TODAY()-C88)))</x:f>
      </x:c>
      <x:c r="AE88" s="19" t="n">
        <x:f>IF(B88="",0,IF(B88="NO",0,IF(A88="",1,0)+COUNTBLANK(C88:L88)+COUNTBLANK(N88:O88)+COUNTBLANK(Q88:U88)+IF(S88="COMPLETAR",1,0)+IF(T88="COMPLETAR",1,0)+IF(COUNTIF($A$6:$A$105,A88)&gt;1,1,0)+IF(U88&lt;C88,1,0)+IF(AND(O88="SI",P88=""),1,0)+IF(AND(X88="LISTA PARA VERIFICAR",OR(V88="",W88="")),1,0)+IF(AND(COUNTA(Y88:AA88)&gt;0,COUNTA(Y88:AA88)&lt;3),1,0)+IF(AND(X88="CERRADA",OR(AND(Y88&lt;&gt;"CONFORME",Y88&lt;&gt;"ACEPTADA CON DESVIACIÓN"),Z88="",AA88="",AB88="",AC88="")),1,0)+IF(AND(OR(X88="RECHAZADA",X88="DIFERIDA",X88="CANCELADA"),OR(AB88="",AC88="")),1,0)+IF(AND(AC88&lt;&gt;"",AC88&lt;C88),1,0)+IF(AND(AC88&lt;&gt;"",AA88&lt;&gt;"",AC88&lt;AA88),1,0)))</x:f>
        <x:v>0</x:v>
      </x:c>
      <x:c r="AF88" s="16" t="str">
        <x:f>IF(B88="","",IF(B88="NO","NO APLICA",IF(AE88&gt;0,"INCOMPLETA",IF(X88="CANCELADA","CANCELADA",IF(X88="CERRADA","CERRADA",IF(X88="RECHAZADA","RECHAZADA",IF(X88="DIFERIDA","DIFERIDA",IF(TODAY()&gt;U88,"VENCIDA",IF(X88="LISTA PARA VERIFICAR","POR VERIFICAR","ABIERTA")))))))))</x:f>
      </x:c>
    </x:row>
    <x:row r="89">
      <x:c r="A89" s="16"/>
      <x:c r="B89" s="16"/>
      <x:c r="C89" s="17"/>
      <x:c r="D89" s="16"/>
      <x:c r="E89" s="16"/>
      <x:c r="F89" s="16"/>
      <x:c r="G89" s="16"/>
      <x:c r="H89" s="16"/>
      <x:c r="I89" s="16"/>
      <x:c r="J89" s="16"/>
      <x:c r="K89" s="16"/>
      <x:c r="L89" s="16"/>
      <x:c r="M89" s="16"/>
      <x:c r="N89" s="16"/>
      <x:c r="O89" s="16"/>
      <x:c r="P89" s="16"/>
      <x:c r="Q89" s="16"/>
      <x:c r="R89" s="16"/>
      <x:c r="S89" s="18"/>
      <x:c r="T89" s="18"/>
      <x:c r="U89" s="17"/>
      <x:c r="V89" s="16"/>
      <x:c r="W89" s="17"/>
      <x:c r="X89" s="16"/>
      <x:c r="Y89" s="16"/>
      <x:c r="Z89" s="16"/>
      <x:c r="AA89" s="17"/>
      <x:c r="AB89" s="16"/>
      <x:c r="AC89" s="17"/>
      <x:c r="AD89" s="19" t="str">
        <x:f>IF(B89="","",IF(B89="NO","",IF(OR(X89="CERRADA",X89="RECHAZADA",X89="DIFERIDA",X89="CANCELADA"),IF(AC89="","",AC89-C89),TODAY()-C89)))</x:f>
      </x:c>
      <x:c r="AE89" s="19" t="n">
        <x:f>IF(B89="",0,IF(B89="NO",0,IF(A89="",1,0)+COUNTBLANK(C89:L89)+COUNTBLANK(N89:O89)+COUNTBLANK(Q89:U89)+IF(S89="COMPLETAR",1,0)+IF(T89="COMPLETAR",1,0)+IF(COUNTIF($A$6:$A$105,A89)&gt;1,1,0)+IF(U89&lt;C89,1,0)+IF(AND(O89="SI",P89=""),1,0)+IF(AND(X89="LISTA PARA VERIFICAR",OR(V89="",W89="")),1,0)+IF(AND(COUNTA(Y89:AA89)&gt;0,COUNTA(Y89:AA89)&lt;3),1,0)+IF(AND(X89="CERRADA",OR(AND(Y89&lt;&gt;"CONFORME",Y89&lt;&gt;"ACEPTADA CON DESVIACIÓN"),Z89="",AA89="",AB89="",AC89="")),1,0)+IF(AND(OR(X89="RECHAZADA",X89="DIFERIDA",X89="CANCELADA"),OR(AB89="",AC89="")),1,0)+IF(AND(AC89&lt;&gt;"",AC89&lt;C89),1,0)+IF(AND(AC89&lt;&gt;"",AA89&lt;&gt;"",AC89&lt;AA89),1,0)))</x:f>
        <x:v>0</x:v>
      </x:c>
      <x:c r="AF89" s="16" t="str">
        <x:f>IF(B89="","",IF(B89="NO","NO APLICA",IF(AE89&gt;0,"INCOMPLETA",IF(X89="CANCELADA","CANCELADA",IF(X89="CERRADA","CERRADA",IF(X89="RECHAZADA","RECHAZADA",IF(X89="DIFERIDA","DIFERIDA",IF(TODAY()&gt;U89,"VENCIDA",IF(X89="LISTA PARA VERIFICAR","POR VERIFICAR","ABIERTA")))))))))</x:f>
      </x:c>
    </x:row>
    <x:row r="90">
      <x:c r="A90" s="16"/>
      <x:c r="B90" s="16"/>
      <x:c r="C90" s="17"/>
      <x:c r="D90" s="16"/>
      <x:c r="E90" s="16"/>
      <x:c r="F90" s="16"/>
      <x:c r="G90" s="16"/>
      <x:c r="H90" s="16"/>
      <x:c r="I90" s="16"/>
      <x:c r="J90" s="16"/>
      <x:c r="K90" s="16"/>
      <x:c r="L90" s="16"/>
      <x:c r="M90" s="16"/>
      <x:c r="N90" s="16"/>
      <x:c r="O90" s="16"/>
      <x:c r="P90" s="16"/>
      <x:c r="Q90" s="16"/>
      <x:c r="R90" s="16"/>
      <x:c r="S90" s="18"/>
      <x:c r="T90" s="18"/>
      <x:c r="U90" s="17"/>
      <x:c r="V90" s="16"/>
      <x:c r="W90" s="17"/>
      <x:c r="X90" s="16"/>
      <x:c r="Y90" s="16"/>
      <x:c r="Z90" s="16"/>
      <x:c r="AA90" s="17"/>
      <x:c r="AB90" s="16"/>
      <x:c r="AC90" s="17"/>
      <x:c r="AD90" s="19" t="str">
        <x:f>IF(B90="","",IF(B90="NO","",IF(OR(X90="CERRADA",X90="RECHAZADA",X90="DIFERIDA",X90="CANCELADA"),IF(AC90="","",AC90-C90),TODAY()-C90)))</x:f>
      </x:c>
      <x:c r="AE90" s="19" t="n">
        <x:f>IF(B90="",0,IF(B90="NO",0,IF(A90="",1,0)+COUNTBLANK(C90:L90)+COUNTBLANK(N90:O90)+COUNTBLANK(Q90:U90)+IF(S90="COMPLETAR",1,0)+IF(T90="COMPLETAR",1,0)+IF(COUNTIF($A$6:$A$105,A90)&gt;1,1,0)+IF(U90&lt;C90,1,0)+IF(AND(O90="SI",P90=""),1,0)+IF(AND(X90="LISTA PARA VERIFICAR",OR(V90="",W90="")),1,0)+IF(AND(COUNTA(Y90:AA90)&gt;0,COUNTA(Y90:AA90)&lt;3),1,0)+IF(AND(X90="CERRADA",OR(AND(Y90&lt;&gt;"CONFORME",Y90&lt;&gt;"ACEPTADA CON DESVIACIÓN"),Z90="",AA90="",AB90="",AC90="")),1,0)+IF(AND(OR(X90="RECHAZADA",X90="DIFERIDA",X90="CANCELADA"),OR(AB90="",AC90="")),1,0)+IF(AND(AC90&lt;&gt;"",AC90&lt;C90),1,0)+IF(AND(AC90&lt;&gt;"",AA90&lt;&gt;"",AC90&lt;AA90),1,0)))</x:f>
        <x:v>0</x:v>
      </x:c>
      <x:c r="AF90" s="16" t="str">
        <x:f>IF(B90="","",IF(B90="NO","NO APLICA",IF(AE90&gt;0,"INCOMPLETA",IF(X90="CANCELADA","CANCELADA",IF(X90="CERRADA","CERRADA",IF(X90="RECHAZADA","RECHAZADA",IF(X90="DIFERIDA","DIFERIDA",IF(TODAY()&gt;U90,"VENCIDA",IF(X90="LISTA PARA VERIFICAR","POR VERIFICAR","ABIERTA")))))))))</x:f>
      </x:c>
    </x:row>
    <x:row r="91">
      <x:c r="A91" s="16"/>
      <x:c r="B91" s="16"/>
      <x:c r="C91" s="17"/>
      <x:c r="D91" s="16"/>
      <x:c r="E91" s="16"/>
      <x:c r="F91" s="16"/>
      <x:c r="G91" s="16"/>
      <x:c r="H91" s="16"/>
      <x:c r="I91" s="16"/>
      <x:c r="J91" s="16"/>
      <x:c r="K91" s="16"/>
      <x:c r="L91" s="16"/>
      <x:c r="M91" s="16"/>
      <x:c r="N91" s="16"/>
      <x:c r="O91" s="16"/>
      <x:c r="P91" s="16"/>
      <x:c r="Q91" s="16"/>
      <x:c r="R91" s="16"/>
      <x:c r="S91" s="18"/>
      <x:c r="T91" s="18"/>
      <x:c r="U91" s="17"/>
      <x:c r="V91" s="16"/>
      <x:c r="W91" s="17"/>
      <x:c r="X91" s="16"/>
      <x:c r="Y91" s="16"/>
      <x:c r="Z91" s="16"/>
      <x:c r="AA91" s="17"/>
      <x:c r="AB91" s="16"/>
      <x:c r="AC91" s="17"/>
      <x:c r="AD91" s="19" t="str">
        <x:f>IF(B91="","",IF(B91="NO","",IF(OR(X91="CERRADA",X91="RECHAZADA",X91="DIFERIDA",X91="CANCELADA"),IF(AC91="","",AC91-C91),TODAY()-C91)))</x:f>
      </x:c>
      <x:c r="AE91" s="19" t="n">
        <x:f>IF(B91="",0,IF(B91="NO",0,IF(A91="",1,0)+COUNTBLANK(C91:L91)+COUNTBLANK(N91:O91)+COUNTBLANK(Q91:U91)+IF(S91="COMPLETAR",1,0)+IF(T91="COMPLETAR",1,0)+IF(COUNTIF($A$6:$A$105,A91)&gt;1,1,0)+IF(U91&lt;C91,1,0)+IF(AND(O91="SI",P91=""),1,0)+IF(AND(X91="LISTA PARA VERIFICAR",OR(V91="",W91="")),1,0)+IF(AND(COUNTA(Y91:AA91)&gt;0,COUNTA(Y91:AA91)&lt;3),1,0)+IF(AND(X91="CERRADA",OR(AND(Y91&lt;&gt;"CONFORME",Y91&lt;&gt;"ACEPTADA CON DESVIACIÓN"),Z91="",AA91="",AB91="",AC91="")),1,0)+IF(AND(OR(X91="RECHAZADA",X91="DIFERIDA",X91="CANCELADA"),OR(AB91="",AC91="")),1,0)+IF(AND(AC91&lt;&gt;"",AC91&lt;C91),1,0)+IF(AND(AC91&lt;&gt;"",AA91&lt;&gt;"",AC91&lt;AA91),1,0)))</x:f>
        <x:v>0</x:v>
      </x:c>
      <x:c r="AF91" s="16" t="str">
        <x:f>IF(B91="","",IF(B91="NO","NO APLICA",IF(AE91&gt;0,"INCOMPLETA",IF(X91="CANCELADA","CANCELADA",IF(X91="CERRADA","CERRADA",IF(X91="RECHAZADA","RECHAZADA",IF(X91="DIFERIDA","DIFERIDA",IF(TODAY()&gt;U91,"VENCIDA",IF(X91="LISTA PARA VERIFICAR","POR VERIFICAR","ABIERTA")))))))))</x:f>
      </x:c>
    </x:row>
    <x:row r="92">
      <x:c r="A92" s="16"/>
      <x:c r="B92" s="16"/>
      <x:c r="C92" s="17"/>
      <x:c r="D92" s="16"/>
      <x:c r="E92" s="16"/>
      <x:c r="F92" s="16"/>
      <x:c r="G92" s="16"/>
      <x:c r="H92" s="16"/>
      <x:c r="I92" s="16"/>
      <x:c r="J92" s="16"/>
      <x:c r="K92" s="16"/>
      <x:c r="L92" s="16"/>
      <x:c r="M92" s="16"/>
      <x:c r="N92" s="16"/>
      <x:c r="O92" s="16"/>
      <x:c r="P92" s="16"/>
      <x:c r="Q92" s="16"/>
      <x:c r="R92" s="16"/>
      <x:c r="S92" s="18"/>
      <x:c r="T92" s="18"/>
      <x:c r="U92" s="17"/>
      <x:c r="V92" s="16"/>
      <x:c r="W92" s="17"/>
      <x:c r="X92" s="16"/>
      <x:c r="Y92" s="16"/>
      <x:c r="Z92" s="16"/>
      <x:c r="AA92" s="17"/>
      <x:c r="AB92" s="16"/>
      <x:c r="AC92" s="17"/>
      <x:c r="AD92" s="19" t="str">
        <x:f>IF(B92="","",IF(B92="NO","",IF(OR(X92="CERRADA",X92="RECHAZADA",X92="DIFERIDA",X92="CANCELADA"),IF(AC92="","",AC92-C92),TODAY()-C92)))</x:f>
      </x:c>
      <x:c r="AE92" s="19" t="n">
        <x:f>IF(B92="",0,IF(B92="NO",0,IF(A92="",1,0)+COUNTBLANK(C92:L92)+COUNTBLANK(N92:O92)+COUNTBLANK(Q92:U92)+IF(S92="COMPLETAR",1,0)+IF(T92="COMPLETAR",1,0)+IF(COUNTIF($A$6:$A$105,A92)&gt;1,1,0)+IF(U92&lt;C92,1,0)+IF(AND(O92="SI",P92=""),1,0)+IF(AND(X92="LISTA PARA VERIFICAR",OR(V92="",W92="")),1,0)+IF(AND(COUNTA(Y92:AA92)&gt;0,COUNTA(Y92:AA92)&lt;3),1,0)+IF(AND(X92="CERRADA",OR(AND(Y92&lt;&gt;"CONFORME",Y92&lt;&gt;"ACEPTADA CON DESVIACIÓN"),Z92="",AA92="",AB92="",AC92="")),1,0)+IF(AND(OR(X92="RECHAZADA",X92="DIFERIDA",X92="CANCELADA"),OR(AB92="",AC92="")),1,0)+IF(AND(AC92&lt;&gt;"",AC92&lt;C92),1,0)+IF(AND(AC92&lt;&gt;"",AA92&lt;&gt;"",AC92&lt;AA92),1,0)))</x:f>
        <x:v>0</x:v>
      </x:c>
      <x:c r="AF92" s="16" t="str">
        <x:f>IF(B92="","",IF(B92="NO","NO APLICA",IF(AE92&gt;0,"INCOMPLETA",IF(X92="CANCELADA","CANCELADA",IF(X92="CERRADA","CERRADA",IF(X92="RECHAZADA","RECHAZADA",IF(X92="DIFERIDA","DIFERIDA",IF(TODAY()&gt;U92,"VENCIDA",IF(X92="LISTA PARA VERIFICAR","POR VERIFICAR","ABIERTA")))))))))</x:f>
      </x:c>
    </x:row>
    <x:row r="93">
      <x:c r="A93" s="16"/>
      <x:c r="B93" s="16"/>
      <x:c r="C93" s="17"/>
      <x:c r="D93" s="16"/>
      <x:c r="E93" s="16"/>
      <x:c r="F93" s="16"/>
      <x:c r="G93" s="16"/>
      <x:c r="H93" s="16"/>
      <x:c r="I93" s="16"/>
      <x:c r="J93" s="16"/>
      <x:c r="K93" s="16"/>
      <x:c r="L93" s="16"/>
      <x:c r="M93" s="16"/>
      <x:c r="N93" s="16"/>
      <x:c r="O93" s="16"/>
      <x:c r="P93" s="16"/>
      <x:c r="Q93" s="16"/>
      <x:c r="R93" s="16"/>
      <x:c r="S93" s="18"/>
      <x:c r="T93" s="18"/>
      <x:c r="U93" s="17"/>
      <x:c r="V93" s="16"/>
      <x:c r="W93" s="17"/>
      <x:c r="X93" s="16"/>
      <x:c r="Y93" s="16"/>
      <x:c r="Z93" s="16"/>
      <x:c r="AA93" s="17"/>
      <x:c r="AB93" s="16"/>
      <x:c r="AC93" s="17"/>
      <x:c r="AD93" s="19" t="str">
        <x:f>IF(B93="","",IF(B93="NO","",IF(OR(X93="CERRADA",X93="RECHAZADA",X93="DIFERIDA",X93="CANCELADA"),IF(AC93="","",AC93-C93),TODAY()-C93)))</x:f>
      </x:c>
      <x:c r="AE93" s="19" t="n">
        <x:f>IF(B93="",0,IF(B93="NO",0,IF(A93="",1,0)+COUNTBLANK(C93:L93)+COUNTBLANK(N93:O93)+COUNTBLANK(Q93:U93)+IF(S93="COMPLETAR",1,0)+IF(T93="COMPLETAR",1,0)+IF(COUNTIF($A$6:$A$105,A93)&gt;1,1,0)+IF(U93&lt;C93,1,0)+IF(AND(O93="SI",P93=""),1,0)+IF(AND(X93="LISTA PARA VERIFICAR",OR(V93="",W93="")),1,0)+IF(AND(COUNTA(Y93:AA93)&gt;0,COUNTA(Y93:AA93)&lt;3),1,0)+IF(AND(X93="CERRADA",OR(AND(Y93&lt;&gt;"CONFORME",Y93&lt;&gt;"ACEPTADA CON DESVIACIÓN"),Z93="",AA93="",AB93="",AC93="")),1,0)+IF(AND(OR(X93="RECHAZADA",X93="DIFERIDA",X93="CANCELADA"),OR(AB93="",AC93="")),1,0)+IF(AND(AC93&lt;&gt;"",AC93&lt;C93),1,0)+IF(AND(AC93&lt;&gt;"",AA93&lt;&gt;"",AC93&lt;AA93),1,0)))</x:f>
        <x:v>0</x:v>
      </x:c>
      <x:c r="AF93" s="16" t="str">
        <x:f>IF(B93="","",IF(B93="NO","NO APLICA",IF(AE93&gt;0,"INCOMPLETA",IF(X93="CANCELADA","CANCELADA",IF(X93="CERRADA","CERRADA",IF(X93="RECHAZADA","RECHAZADA",IF(X93="DIFERIDA","DIFERIDA",IF(TODAY()&gt;U93,"VENCIDA",IF(X93="LISTA PARA VERIFICAR","POR VERIFICAR","ABIERTA")))))))))</x:f>
      </x:c>
    </x:row>
    <x:row r="94">
      <x:c r="A94" s="16"/>
      <x:c r="B94" s="16"/>
      <x:c r="C94" s="17"/>
      <x:c r="D94" s="16"/>
      <x:c r="E94" s="16"/>
      <x:c r="F94" s="16"/>
      <x:c r="G94" s="16"/>
      <x:c r="H94" s="16"/>
      <x:c r="I94" s="16"/>
      <x:c r="J94" s="16"/>
      <x:c r="K94" s="16"/>
      <x:c r="L94" s="16"/>
      <x:c r="M94" s="16"/>
      <x:c r="N94" s="16"/>
      <x:c r="O94" s="16"/>
      <x:c r="P94" s="16"/>
      <x:c r="Q94" s="16"/>
      <x:c r="R94" s="16"/>
      <x:c r="S94" s="18"/>
      <x:c r="T94" s="18"/>
      <x:c r="U94" s="17"/>
      <x:c r="V94" s="16"/>
      <x:c r="W94" s="17"/>
      <x:c r="X94" s="16"/>
      <x:c r="Y94" s="16"/>
      <x:c r="Z94" s="16"/>
      <x:c r="AA94" s="17"/>
      <x:c r="AB94" s="16"/>
      <x:c r="AC94" s="17"/>
      <x:c r="AD94" s="19" t="str">
        <x:f>IF(B94="","",IF(B94="NO","",IF(OR(X94="CERRADA",X94="RECHAZADA",X94="DIFERIDA",X94="CANCELADA"),IF(AC94="","",AC94-C94),TODAY()-C94)))</x:f>
      </x:c>
      <x:c r="AE94" s="19" t="n">
        <x:f>IF(B94="",0,IF(B94="NO",0,IF(A94="",1,0)+COUNTBLANK(C94:L94)+COUNTBLANK(N94:O94)+COUNTBLANK(Q94:U94)+IF(S94="COMPLETAR",1,0)+IF(T94="COMPLETAR",1,0)+IF(COUNTIF($A$6:$A$105,A94)&gt;1,1,0)+IF(U94&lt;C94,1,0)+IF(AND(O94="SI",P94=""),1,0)+IF(AND(X94="LISTA PARA VERIFICAR",OR(V94="",W94="")),1,0)+IF(AND(COUNTA(Y94:AA94)&gt;0,COUNTA(Y94:AA94)&lt;3),1,0)+IF(AND(X94="CERRADA",OR(AND(Y94&lt;&gt;"CONFORME",Y94&lt;&gt;"ACEPTADA CON DESVIACIÓN"),Z94="",AA94="",AB94="",AC94="")),1,0)+IF(AND(OR(X94="RECHAZADA",X94="DIFERIDA",X94="CANCELADA"),OR(AB94="",AC94="")),1,0)+IF(AND(AC94&lt;&gt;"",AC94&lt;C94),1,0)+IF(AND(AC94&lt;&gt;"",AA94&lt;&gt;"",AC94&lt;AA94),1,0)))</x:f>
        <x:v>0</x:v>
      </x:c>
      <x:c r="AF94" s="16" t="str">
        <x:f>IF(B94="","",IF(B94="NO","NO APLICA",IF(AE94&gt;0,"INCOMPLETA",IF(X94="CANCELADA","CANCELADA",IF(X94="CERRADA","CERRADA",IF(X94="RECHAZADA","RECHAZADA",IF(X94="DIFERIDA","DIFERIDA",IF(TODAY()&gt;U94,"VENCIDA",IF(X94="LISTA PARA VERIFICAR","POR VERIFICAR","ABIERTA")))))))))</x:f>
      </x:c>
    </x:row>
    <x:row r="95">
      <x:c r="A95" s="16"/>
      <x:c r="B95" s="16"/>
      <x:c r="C95" s="17"/>
      <x:c r="D95" s="16"/>
      <x:c r="E95" s="16"/>
      <x:c r="F95" s="16"/>
      <x:c r="G95" s="16"/>
      <x:c r="H95" s="16"/>
      <x:c r="I95" s="16"/>
      <x:c r="J95" s="16"/>
      <x:c r="K95" s="16"/>
      <x:c r="L95" s="16"/>
      <x:c r="M95" s="16"/>
      <x:c r="N95" s="16"/>
      <x:c r="O95" s="16"/>
      <x:c r="P95" s="16"/>
      <x:c r="Q95" s="16"/>
      <x:c r="R95" s="16"/>
      <x:c r="S95" s="18"/>
      <x:c r="T95" s="18"/>
      <x:c r="U95" s="17"/>
      <x:c r="V95" s="16"/>
      <x:c r="W95" s="17"/>
      <x:c r="X95" s="16"/>
      <x:c r="Y95" s="16"/>
      <x:c r="Z95" s="16"/>
      <x:c r="AA95" s="17"/>
      <x:c r="AB95" s="16"/>
      <x:c r="AC95" s="17"/>
      <x:c r="AD95" s="19" t="str">
        <x:f>IF(B95="","",IF(B95="NO","",IF(OR(X95="CERRADA",X95="RECHAZADA",X95="DIFERIDA",X95="CANCELADA"),IF(AC95="","",AC95-C95),TODAY()-C95)))</x:f>
      </x:c>
      <x:c r="AE95" s="19" t="n">
        <x:f>IF(B95="",0,IF(B95="NO",0,IF(A95="",1,0)+COUNTBLANK(C95:L95)+COUNTBLANK(N95:O95)+COUNTBLANK(Q95:U95)+IF(S95="COMPLETAR",1,0)+IF(T95="COMPLETAR",1,0)+IF(COUNTIF($A$6:$A$105,A95)&gt;1,1,0)+IF(U95&lt;C95,1,0)+IF(AND(O95="SI",P95=""),1,0)+IF(AND(X95="LISTA PARA VERIFICAR",OR(V95="",W95="")),1,0)+IF(AND(COUNTA(Y95:AA95)&gt;0,COUNTA(Y95:AA95)&lt;3),1,0)+IF(AND(X95="CERRADA",OR(AND(Y95&lt;&gt;"CONFORME",Y95&lt;&gt;"ACEPTADA CON DESVIACIÓN"),Z95="",AA95="",AB95="",AC95="")),1,0)+IF(AND(OR(X95="RECHAZADA",X95="DIFERIDA",X95="CANCELADA"),OR(AB95="",AC95="")),1,0)+IF(AND(AC95&lt;&gt;"",AC95&lt;C95),1,0)+IF(AND(AC95&lt;&gt;"",AA95&lt;&gt;"",AC95&lt;AA95),1,0)))</x:f>
        <x:v>0</x:v>
      </x:c>
      <x:c r="AF95" s="16" t="str">
        <x:f>IF(B95="","",IF(B95="NO","NO APLICA",IF(AE95&gt;0,"INCOMPLETA",IF(X95="CANCELADA","CANCELADA",IF(X95="CERRADA","CERRADA",IF(X95="RECHAZADA","RECHAZADA",IF(X95="DIFERIDA","DIFERIDA",IF(TODAY()&gt;U95,"VENCIDA",IF(X95="LISTA PARA VERIFICAR","POR VERIFICAR","ABIERTA")))))))))</x:f>
      </x:c>
    </x:row>
    <x:row r="96">
      <x:c r="A96" s="16"/>
      <x:c r="B96" s="16"/>
      <x:c r="C96" s="17"/>
      <x:c r="D96" s="16"/>
      <x:c r="E96" s="16"/>
      <x:c r="F96" s="16"/>
      <x:c r="G96" s="16"/>
      <x:c r="H96" s="16"/>
      <x:c r="I96" s="16"/>
      <x:c r="J96" s="16"/>
      <x:c r="K96" s="16"/>
      <x:c r="L96" s="16"/>
      <x:c r="M96" s="16"/>
      <x:c r="N96" s="16"/>
      <x:c r="O96" s="16"/>
      <x:c r="P96" s="16"/>
      <x:c r="Q96" s="16"/>
      <x:c r="R96" s="16"/>
      <x:c r="S96" s="18"/>
      <x:c r="T96" s="18"/>
      <x:c r="U96" s="17"/>
      <x:c r="V96" s="16"/>
      <x:c r="W96" s="17"/>
      <x:c r="X96" s="16"/>
      <x:c r="Y96" s="16"/>
      <x:c r="Z96" s="16"/>
      <x:c r="AA96" s="17"/>
      <x:c r="AB96" s="16"/>
      <x:c r="AC96" s="17"/>
      <x:c r="AD96" s="19" t="str">
        <x:f>IF(B96="","",IF(B96="NO","",IF(OR(X96="CERRADA",X96="RECHAZADA",X96="DIFERIDA",X96="CANCELADA"),IF(AC96="","",AC96-C96),TODAY()-C96)))</x:f>
      </x:c>
      <x:c r="AE96" s="19" t="n">
        <x:f>IF(B96="",0,IF(B96="NO",0,IF(A96="",1,0)+COUNTBLANK(C96:L96)+COUNTBLANK(N96:O96)+COUNTBLANK(Q96:U96)+IF(S96="COMPLETAR",1,0)+IF(T96="COMPLETAR",1,0)+IF(COUNTIF($A$6:$A$105,A96)&gt;1,1,0)+IF(U96&lt;C96,1,0)+IF(AND(O96="SI",P96=""),1,0)+IF(AND(X96="LISTA PARA VERIFICAR",OR(V96="",W96="")),1,0)+IF(AND(COUNTA(Y96:AA96)&gt;0,COUNTA(Y96:AA96)&lt;3),1,0)+IF(AND(X96="CERRADA",OR(AND(Y96&lt;&gt;"CONFORME",Y96&lt;&gt;"ACEPTADA CON DESVIACIÓN"),Z96="",AA96="",AB96="",AC96="")),1,0)+IF(AND(OR(X96="RECHAZADA",X96="DIFERIDA",X96="CANCELADA"),OR(AB96="",AC96="")),1,0)+IF(AND(AC96&lt;&gt;"",AC96&lt;C96),1,0)+IF(AND(AC96&lt;&gt;"",AA96&lt;&gt;"",AC96&lt;AA96),1,0)))</x:f>
        <x:v>0</x:v>
      </x:c>
      <x:c r="AF96" s="16" t="str">
        <x:f>IF(B96="","",IF(B96="NO","NO APLICA",IF(AE96&gt;0,"INCOMPLETA",IF(X96="CANCELADA","CANCELADA",IF(X96="CERRADA","CERRADA",IF(X96="RECHAZADA","RECHAZADA",IF(X96="DIFERIDA","DIFERIDA",IF(TODAY()&gt;U96,"VENCIDA",IF(X96="LISTA PARA VERIFICAR","POR VERIFICAR","ABIERTA")))))))))</x:f>
      </x:c>
    </x:row>
    <x:row r="97">
      <x:c r="A97" s="16"/>
      <x:c r="B97" s="16"/>
      <x:c r="C97" s="17"/>
      <x:c r="D97" s="16"/>
      <x:c r="E97" s="16"/>
      <x:c r="F97" s="16"/>
      <x:c r="G97" s="16"/>
      <x:c r="H97" s="16"/>
      <x:c r="I97" s="16"/>
      <x:c r="J97" s="16"/>
      <x:c r="K97" s="16"/>
      <x:c r="L97" s="16"/>
      <x:c r="M97" s="16"/>
      <x:c r="N97" s="16"/>
      <x:c r="O97" s="16"/>
      <x:c r="P97" s="16"/>
      <x:c r="Q97" s="16"/>
      <x:c r="R97" s="16"/>
      <x:c r="S97" s="18"/>
      <x:c r="T97" s="18"/>
      <x:c r="U97" s="17"/>
      <x:c r="V97" s="16"/>
      <x:c r="W97" s="17"/>
      <x:c r="X97" s="16"/>
      <x:c r="Y97" s="16"/>
      <x:c r="Z97" s="16"/>
      <x:c r="AA97" s="17"/>
      <x:c r="AB97" s="16"/>
      <x:c r="AC97" s="17"/>
      <x:c r="AD97" s="19" t="str">
        <x:f>IF(B97="","",IF(B97="NO","",IF(OR(X97="CERRADA",X97="RECHAZADA",X97="DIFERIDA",X97="CANCELADA"),IF(AC97="","",AC97-C97),TODAY()-C97)))</x:f>
      </x:c>
      <x:c r="AE97" s="19" t="n">
        <x:f>IF(B97="",0,IF(B97="NO",0,IF(A97="",1,0)+COUNTBLANK(C97:L97)+COUNTBLANK(N97:O97)+COUNTBLANK(Q97:U97)+IF(S97="COMPLETAR",1,0)+IF(T97="COMPLETAR",1,0)+IF(COUNTIF($A$6:$A$105,A97)&gt;1,1,0)+IF(U97&lt;C97,1,0)+IF(AND(O97="SI",P97=""),1,0)+IF(AND(X97="LISTA PARA VERIFICAR",OR(V97="",W97="")),1,0)+IF(AND(COUNTA(Y97:AA97)&gt;0,COUNTA(Y97:AA97)&lt;3),1,0)+IF(AND(X97="CERRADA",OR(AND(Y97&lt;&gt;"CONFORME",Y97&lt;&gt;"ACEPTADA CON DESVIACIÓN"),Z97="",AA97="",AB97="",AC97="")),1,0)+IF(AND(OR(X97="RECHAZADA",X97="DIFERIDA",X97="CANCELADA"),OR(AB97="",AC97="")),1,0)+IF(AND(AC97&lt;&gt;"",AC97&lt;C97),1,0)+IF(AND(AC97&lt;&gt;"",AA97&lt;&gt;"",AC97&lt;AA97),1,0)))</x:f>
        <x:v>0</x:v>
      </x:c>
      <x:c r="AF97" s="16" t="str">
        <x:f>IF(B97="","",IF(B97="NO","NO APLICA",IF(AE97&gt;0,"INCOMPLETA",IF(X97="CANCELADA","CANCELADA",IF(X97="CERRADA","CERRADA",IF(X97="RECHAZADA","RECHAZADA",IF(X97="DIFERIDA","DIFERIDA",IF(TODAY()&gt;U97,"VENCIDA",IF(X97="LISTA PARA VERIFICAR","POR VERIFICAR","ABIERTA")))))))))</x:f>
      </x:c>
    </x:row>
    <x:row r="98">
      <x:c r="A98" s="16"/>
      <x:c r="B98" s="16"/>
      <x:c r="C98" s="17"/>
      <x:c r="D98" s="16"/>
      <x:c r="E98" s="16"/>
      <x:c r="F98" s="16"/>
      <x:c r="G98" s="16"/>
      <x:c r="H98" s="16"/>
      <x:c r="I98" s="16"/>
      <x:c r="J98" s="16"/>
      <x:c r="K98" s="16"/>
      <x:c r="L98" s="16"/>
      <x:c r="M98" s="16"/>
      <x:c r="N98" s="16"/>
      <x:c r="O98" s="16"/>
      <x:c r="P98" s="16"/>
      <x:c r="Q98" s="16"/>
      <x:c r="R98" s="16"/>
      <x:c r="S98" s="18"/>
      <x:c r="T98" s="18"/>
      <x:c r="U98" s="17"/>
      <x:c r="V98" s="16"/>
      <x:c r="W98" s="17"/>
      <x:c r="X98" s="16"/>
      <x:c r="Y98" s="16"/>
      <x:c r="Z98" s="16"/>
      <x:c r="AA98" s="17"/>
      <x:c r="AB98" s="16"/>
      <x:c r="AC98" s="17"/>
      <x:c r="AD98" s="19" t="str">
        <x:f>IF(B98="","",IF(B98="NO","",IF(OR(X98="CERRADA",X98="RECHAZADA",X98="DIFERIDA",X98="CANCELADA"),IF(AC98="","",AC98-C98),TODAY()-C98)))</x:f>
      </x:c>
      <x:c r="AE98" s="19" t="n">
        <x:f>IF(B98="",0,IF(B98="NO",0,IF(A98="",1,0)+COUNTBLANK(C98:L98)+COUNTBLANK(N98:O98)+COUNTBLANK(Q98:U98)+IF(S98="COMPLETAR",1,0)+IF(T98="COMPLETAR",1,0)+IF(COUNTIF($A$6:$A$105,A98)&gt;1,1,0)+IF(U98&lt;C98,1,0)+IF(AND(O98="SI",P98=""),1,0)+IF(AND(X98="LISTA PARA VERIFICAR",OR(V98="",W98="")),1,0)+IF(AND(COUNTA(Y98:AA98)&gt;0,COUNTA(Y98:AA98)&lt;3),1,0)+IF(AND(X98="CERRADA",OR(AND(Y98&lt;&gt;"CONFORME",Y98&lt;&gt;"ACEPTADA CON DESVIACIÓN"),Z98="",AA98="",AB98="",AC98="")),1,0)+IF(AND(OR(X98="RECHAZADA",X98="DIFERIDA",X98="CANCELADA"),OR(AB98="",AC98="")),1,0)+IF(AND(AC98&lt;&gt;"",AC98&lt;C98),1,0)+IF(AND(AC98&lt;&gt;"",AA98&lt;&gt;"",AC98&lt;AA98),1,0)))</x:f>
        <x:v>0</x:v>
      </x:c>
      <x:c r="AF98" s="16" t="str">
        <x:f>IF(B98="","",IF(B98="NO","NO APLICA",IF(AE98&gt;0,"INCOMPLETA",IF(X98="CANCELADA","CANCELADA",IF(X98="CERRADA","CERRADA",IF(X98="RECHAZADA","RECHAZADA",IF(X98="DIFERIDA","DIFERIDA",IF(TODAY()&gt;U98,"VENCIDA",IF(X98="LISTA PARA VERIFICAR","POR VERIFICAR","ABIERTA")))))))))</x:f>
      </x:c>
    </x:row>
    <x:row r="99">
      <x:c r="A99" s="16"/>
      <x:c r="B99" s="16"/>
      <x:c r="C99" s="17"/>
      <x:c r="D99" s="16"/>
      <x:c r="E99" s="16"/>
      <x:c r="F99" s="16"/>
      <x:c r="G99" s="16"/>
      <x:c r="H99" s="16"/>
      <x:c r="I99" s="16"/>
      <x:c r="J99" s="16"/>
      <x:c r="K99" s="16"/>
      <x:c r="L99" s="16"/>
      <x:c r="M99" s="16"/>
      <x:c r="N99" s="16"/>
      <x:c r="O99" s="16"/>
      <x:c r="P99" s="16"/>
      <x:c r="Q99" s="16"/>
      <x:c r="R99" s="16"/>
      <x:c r="S99" s="18"/>
      <x:c r="T99" s="18"/>
      <x:c r="U99" s="17"/>
      <x:c r="V99" s="16"/>
      <x:c r="W99" s="17"/>
      <x:c r="X99" s="16"/>
      <x:c r="Y99" s="16"/>
      <x:c r="Z99" s="16"/>
      <x:c r="AA99" s="17"/>
      <x:c r="AB99" s="16"/>
      <x:c r="AC99" s="17"/>
      <x:c r="AD99" s="19" t="str">
        <x:f>IF(B99="","",IF(B99="NO","",IF(OR(X99="CERRADA",X99="RECHAZADA",X99="DIFERIDA",X99="CANCELADA"),IF(AC99="","",AC99-C99),TODAY()-C99)))</x:f>
      </x:c>
      <x:c r="AE99" s="19" t="n">
        <x:f>IF(B99="",0,IF(B99="NO",0,IF(A99="",1,0)+COUNTBLANK(C99:L99)+COUNTBLANK(N99:O99)+COUNTBLANK(Q99:U99)+IF(S99="COMPLETAR",1,0)+IF(T99="COMPLETAR",1,0)+IF(COUNTIF($A$6:$A$105,A99)&gt;1,1,0)+IF(U99&lt;C99,1,0)+IF(AND(O99="SI",P99=""),1,0)+IF(AND(X99="LISTA PARA VERIFICAR",OR(V99="",W99="")),1,0)+IF(AND(COUNTA(Y99:AA99)&gt;0,COUNTA(Y99:AA99)&lt;3),1,0)+IF(AND(X99="CERRADA",OR(AND(Y99&lt;&gt;"CONFORME",Y99&lt;&gt;"ACEPTADA CON DESVIACIÓN"),Z99="",AA99="",AB99="",AC99="")),1,0)+IF(AND(OR(X99="RECHAZADA",X99="DIFERIDA",X99="CANCELADA"),OR(AB99="",AC99="")),1,0)+IF(AND(AC99&lt;&gt;"",AC99&lt;C99),1,0)+IF(AND(AC99&lt;&gt;"",AA99&lt;&gt;"",AC99&lt;AA99),1,0)))</x:f>
        <x:v>0</x:v>
      </x:c>
      <x:c r="AF99" s="16" t="str">
        <x:f>IF(B99="","",IF(B99="NO","NO APLICA",IF(AE99&gt;0,"INCOMPLETA",IF(X99="CANCELADA","CANCELADA",IF(X99="CERRADA","CERRADA",IF(X99="RECHAZADA","RECHAZADA",IF(X99="DIFERIDA","DIFERIDA",IF(TODAY()&gt;U99,"VENCIDA",IF(X99="LISTA PARA VERIFICAR","POR VERIFICAR","ABIERTA")))))))))</x:f>
      </x:c>
    </x:row>
    <x:row r="100">
      <x:c r="A100" s="16"/>
      <x:c r="B100" s="16"/>
      <x:c r="C100" s="17"/>
      <x:c r="D100" s="16"/>
      <x:c r="E100" s="16"/>
      <x:c r="F100" s="16"/>
      <x:c r="G100" s="16"/>
      <x:c r="H100" s="16"/>
      <x:c r="I100" s="16"/>
      <x:c r="J100" s="16"/>
      <x:c r="K100" s="16"/>
      <x:c r="L100" s="16"/>
      <x:c r="M100" s="16"/>
      <x:c r="N100" s="16"/>
      <x:c r="O100" s="16"/>
      <x:c r="P100" s="16"/>
      <x:c r="Q100" s="16"/>
      <x:c r="R100" s="16"/>
      <x:c r="S100" s="18"/>
      <x:c r="T100" s="18"/>
      <x:c r="U100" s="17"/>
      <x:c r="V100" s="16"/>
      <x:c r="W100" s="17"/>
      <x:c r="X100" s="16"/>
      <x:c r="Y100" s="16"/>
      <x:c r="Z100" s="16"/>
      <x:c r="AA100" s="17"/>
      <x:c r="AB100" s="16"/>
      <x:c r="AC100" s="17"/>
      <x:c r="AD100" s="19" t="str">
        <x:f>IF(B100="","",IF(B100="NO","",IF(OR(X100="CERRADA",X100="RECHAZADA",X100="DIFERIDA",X100="CANCELADA"),IF(AC100="","",AC100-C100),TODAY()-C100)))</x:f>
      </x:c>
      <x:c r="AE100" s="19" t="n">
        <x:f>IF(B100="",0,IF(B100="NO",0,IF(A100="",1,0)+COUNTBLANK(C100:L100)+COUNTBLANK(N100:O100)+COUNTBLANK(Q100:U100)+IF(S100="COMPLETAR",1,0)+IF(T100="COMPLETAR",1,0)+IF(COUNTIF($A$6:$A$105,A100)&gt;1,1,0)+IF(U100&lt;C100,1,0)+IF(AND(O100="SI",P100=""),1,0)+IF(AND(X100="LISTA PARA VERIFICAR",OR(V100="",W100="")),1,0)+IF(AND(COUNTA(Y100:AA100)&gt;0,COUNTA(Y100:AA100)&lt;3),1,0)+IF(AND(X100="CERRADA",OR(AND(Y100&lt;&gt;"CONFORME",Y100&lt;&gt;"ACEPTADA CON DESVIACIÓN"),Z100="",AA100="",AB100="",AC100="")),1,0)+IF(AND(OR(X100="RECHAZADA",X100="DIFERIDA",X100="CANCELADA"),OR(AB100="",AC100="")),1,0)+IF(AND(AC100&lt;&gt;"",AC100&lt;C100),1,0)+IF(AND(AC100&lt;&gt;"",AA100&lt;&gt;"",AC100&lt;AA100),1,0)))</x:f>
        <x:v>0</x:v>
      </x:c>
      <x:c r="AF100" s="16" t="str">
        <x:f>IF(B100="","",IF(B100="NO","NO APLICA",IF(AE100&gt;0,"INCOMPLETA",IF(X100="CANCELADA","CANCELADA",IF(X100="CERRADA","CERRADA",IF(X100="RECHAZADA","RECHAZADA",IF(X100="DIFERIDA","DIFERIDA",IF(TODAY()&gt;U100,"VENCIDA",IF(X100="LISTA PARA VERIFICAR","POR VERIFICAR","ABIERTA")))))))))</x:f>
      </x:c>
    </x:row>
    <x:row r="101">
      <x:c r="A101" s="16"/>
      <x:c r="B101" s="16"/>
      <x:c r="C101" s="17"/>
      <x:c r="D101" s="16"/>
      <x:c r="E101" s="16"/>
      <x:c r="F101" s="16"/>
      <x:c r="G101" s="16"/>
      <x:c r="H101" s="16"/>
      <x:c r="I101" s="16"/>
      <x:c r="J101" s="16"/>
      <x:c r="K101" s="16"/>
      <x:c r="L101" s="16"/>
      <x:c r="M101" s="16"/>
      <x:c r="N101" s="16"/>
      <x:c r="O101" s="16"/>
      <x:c r="P101" s="16"/>
      <x:c r="Q101" s="16"/>
      <x:c r="R101" s="16"/>
      <x:c r="S101" s="18"/>
      <x:c r="T101" s="18"/>
      <x:c r="U101" s="17"/>
      <x:c r="V101" s="16"/>
      <x:c r="W101" s="17"/>
      <x:c r="X101" s="16"/>
      <x:c r="Y101" s="16"/>
      <x:c r="Z101" s="16"/>
      <x:c r="AA101" s="17"/>
      <x:c r="AB101" s="16"/>
      <x:c r="AC101" s="17"/>
      <x:c r="AD101" s="19" t="str">
        <x:f>IF(B101="","",IF(B101="NO","",IF(OR(X101="CERRADA",X101="RECHAZADA",X101="DIFERIDA",X101="CANCELADA"),IF(AC101="","",AC101-C101),TODAY()-C101)))</x:f>
      </x:c>
      <x:c r="AE101" s="19" t="n">
        <x:f>IF(B101="",0,IF(B101="NO",0,IF(A101="",1,0)+COUNTBLANK(C101:L101)+COUNTBLANK(N101:O101)+COUNTBLANK(Q101:U101)+IF(S101="COMPLETAR",1,0)+IF(T101="COMPLETAR",1,0)+IF(COUNTIF($A$6:$A$105,A101)&gt;1,1,0)+IF(U101&lt;C101,1,0)+IF(AND(O101="SI",P101=""),1,0)+IF(AND(X101="LISTA PARA VERIFICAR",OR(V101="",W101="")),1,0)+IF(AND(COUNTA(Y101:AA101)&gt;0,COUNTA(Y101:AA101)&lt;3),1,0)+IF(AND(X101="CERRADA",OR(AND(Y101&lt;&gt;"CONFORME",Y101&lt;&gt;"ACEPTADA CON DESVIACIÓN"),Z101="",AA101="",AB101="",AC101="")),1,0)+IF(AND(OR(X101="RECHAZADA",X101="DIFERIDA",X101="CANCELADA"),OR(AB101="",AC101="")),1,0)+IF(AND(AC101&lt;&gt;"",AC101&lt;C101),1,0)+IF(AND(AC101&lt;&gt;"",AA101&lt;&gt;"",AC101&lt;AA101),1,0)))</x:f>
        <x:v>0</x:v>
      </x:c>
      <x:c r="AF101" s="16" t="str">
        <x:f>IF(B101="","",IF(B101="NO","NO APLICA",IF(AE101&gt;0,"INCOMPLETA",IF(X101="CANCELADA","CANCELADA",IF(X101="CERRADA","CERRADA",IF(X101="RECHAZADA","RECHAZADA",IF(X101="DIFERIDA","DIFERIDA",IF(TODAY()&gt;U101,"VENCIDA",IF(X101="LISTA PARA VERIFICAR","POR VERIFICAR","ABIERTA")))))))))</x:f>
      </x:c>
    </x:row>
    <x:row r="102">
      <x:c r="A102" s="16"/>
      <x:c r="B102" s="16"/>
      <x:c r="C102" s="17"/>
      <x:c r="D102" s="16"/>
      <x:c r="E102" s="16"/>
      <x:c r="F102" s="16"/>
      <x:c r="G102" s="16"/>
      <x:c r="H102" s="16"/>
      <x:c r="I102" s="16"/>
      <x:c r="J102" s="16"/>
      <x:c r="K102" s="16"/>
      <x:c r="L102" s="16"/>
      <x:c r="M102" s="16"/>
      <x:c r="N102" s="16"/>
      <x:c r="O102" s="16"/>
      <x:c r="P102" s="16"/>
      <x:c r="Q102" s="16"/>
      <x:c r="R102" s="16"/>
      <x:c r="S102" s="18"/>
      <x:c r="T102" s="18"/>
      <x:c r="U102" s="17"/>
      <x:c r="V102" s="16"/>
      <x:c r="W102" s="17"/>
      <x:c r="X102" s="16"/>
      <x:c r="Y102" s="16"/>
      <x:c r="Z102" s="16"/>
      <x:c r="AA102" s="17"/>
      <x:c r="AB102" s="16"/>
      <x:c r="AC102" s="17"/>
      <x:c r="AD102" s="19" t="str">
        <x:f>IF(B102="","",IF(B102="NO","",IF(OR(X102="CERRADA",X102="RECHAZADA",X102="DIFERIDA",X102="CANCELADA"),IF(AC102="","",AC102-C102),TODAY()-C102)))</x:f>
      </x:c>
      <x:c r="AE102" s="19" t="n">
        <x:f>IF(B102="",0,IF(B102="NO",0,IF(A102="",1,0)+COUNTBLANK(C102:L102)+COUNTBLANK(N102:O102)+COUNTBLANK(Q102:U102)+IF(S102="COMPLETAR",1,0)+IF(T102="COMPLETAR",1,0)+IF(COUNTIF($A$6:$A$105,A102)&gt;1,1,0)+IF(U102&lt;C102,1,0)+IF(AND(O102="SI",P102=""),1,0)+IF(AND(X102="LISTA PARA VERIFICAR",OR(V102="",W102="")),1,0)+IF(AND(COUNTA(Y102:AA102)&gt;0,COUNTA(Y102:AA102)&lt;3),1,0)+IF(AND(X102="CERRADA",OR(AND(Y102&lt;&gt;"CONFORME",Y102&lt;&gt;"ACEPTADA CON DESVIACIÓN"),Z102="",AA102="",AB102="",AC102="")),1,0)+IF(AND(OR(X102="RECHAZADA",X102="DIFERIDA",X102="CANCELADA"),OR(AB102="",AC102="")),1,0)+IF(AND(AC102&lt;&gt;"",AC102&lt;C102),1,0)+IF(AND(AC102&lt;&gt;"",AA102&lt;&gt;"",AC102&lt;AA102),1,0)))</x:f>
        <x:v>0</x:v>
      </x:c>
      <x:c r="AF102" s="16" t="str">
        <x:f>IF(B102="","",IF(B102="NO","NO APLICA",IF(AE102&gt;0,"INCOMPLETA",IF(X102="CANCELADA","CANCELADA",IF(X102="CERRADA","CERRADA",IF(X102="RECHAZADA","RECHAZADA",IF(X102="DIFERIDA","DIFERIDA",IF(TODAY()&gt;U102,"VENCIDA",IF(X102="LISTA PARA VERIFICAR","POR VERIFICAR","ABIERTA")))))))))</x:f>
      </x:c>
    </x:row>
    <x:row r="103">
      <x:c r="A103" s="16"/>
      <x:c r="B103" s="16"/>
      <x:c r="C103" s="17"/>
      <x:c r="D103" s="16"/>
      <x:c r="E103" s="16"/>
      <x:c r="F103" s="16"/>
      <x:c r="G103" s="16"/>
      <x:c r="H103" s="16"/>
      <x:c r="I103" s="16"/>
      <x:c r="J103" s="16"/>
      <x:c r="K103" s="16"/>
      <x:c r="L103" s="16"/>
      <x:c r="M103" s="16"/>
      <x:c r="N103" s="16"/>
      <x:c r="O103" s="16"/>
      <x:c r="P103" s="16"/>
      <x:c r="Q103" s="16"/>
      <x:c r="R103" s="16"/>
      <x:c r="S103" s="18"/>
      <x:c r="T103" s="18"/>
      <x:c r="U103" s="17"/>
      <x:c r="V103" s="16"/>
      <x:c r="W103" s="17"/>
      <x:c r="X103" s="16"/>
      <x:c r="Y103" s="16"/>
      <x:c r="Z103" s="16"/>
      <x:c r="AA103" s="17"/>
      <x:c r="AB103" s="16"/>
      <x:c r="AC103" s="17"/>
      <x:c r="AD103" s="19" t="str">
        <x:f>IF(B103="","",IF(B103="NO","",IF(OR(X103="CERRADA",X103="RECHAZADA",X103="DIFERIDA",X103="CANCELADA"),IF(AC103="","",AC103-C103),TODAY()-C103)))</x:f>
      </x:c>
      <x:c r="AE103" s="19" t="n">
        <x:f>IF(B103="",0,IF(B103="NO",0,IF(A103="",1,0)+COUNTBLANK(C103:L103)+COUNTBLANK(N103:O103)+COUNTBLANK(Q103:U103)+IF(S103="COMPLETAR",1,0)+IF(T103="COMPLETAR",1,0)+IF(COUNTIF($A$6:$A$105,A103)&gt;1,1,0)+IF(U103&lt;C103,1,0)+IF(AND(O103="SI",P103=""),1,0)+IF(AND(X103="LISTA PARA VERIFICAR",OR(V103="",W103="")),1,0)+IF(AND(COUNTA(Y103:AA103)&gt;0,COUNTA(Y103:AA103)&lt;3),1,0)+IF(AND(X103="CERRADA",OR(AND(Y103&lt;&gt;"CONFORME",Y103&lt;&gt;"ACEPTADA CON DESVIACIÓN"),Z103="",AA103="",AB103="",AC103="")),1,0)+IF(AND(OR(X103="RECHAZADA",X103="DIFERIDA",X103="CANCELADA"),OR(AB103="",AC103="")),1,0)+IF(AND(AC103&lt;&gt;"",AC103&lt;C103),1,0)+IF(AND(AC103&lt;&gt;"",AA103&lt;&gt;"",AC103&lt;AA103),1,0)))</x:f>
        <x:v>0</x:v>
      </x:c>
      <x:c r="AF103" s="16" t="str">
        <x:f>IF(B103="","",IF(B103="NO","NO APLICA",IF(AE103&gt;0,"INCOMPLETA",IF(X103="CANCELADA","CANCELADA",IF(X103="CERRADA","CERRADA",IF(X103="RECHAZADA","RECHAZADA",IF(X103="DIFERIDA","DIFERIDA",IF(TODAY()&gt;U103,"VENCIDA",IF(X103="LISTA PARA VERIFICAR","POR VERIFICAR","ABIERTA")))))))))</x:f>
      </x:c>
    </x:row>
    <x:row r="104">
      <x:c r="A104" s="16"/>
      <x:c r="B104" s="16"/>
      <x:c r="C104" s="17"/>
      <x:c r="D104" s="16"/>
      <x:c r="E104" s="16"/>
      <x:c r="F104" s="16"/>
      <x:c r="G104" s="16"/>
      <x:c r="H104" s="16"/>
      <x:c r="I104" s="16"/>
      <x:c r="J104" s="16"/>
      <x:c r="K104" s="16"/>
      <x:c r="L104" s="16"/>
      <x:c r="M104" s="16"/>
      <x:c r="N104" s="16"/>
      <x:c r="O104" s="16"/>
      <x:c r="P104" s="16"/>
      <x:c r="Q104" s="16"/>
      <x:c r="R104" s="16"/>
      <x:c r="S104" s="18"/>
      <x:c r="T104" s="18"/>
      <x:c r="U104" s="17"/>
      <x:c r="V104" s="16"/>
      <x:c r="W104" s="17"/>
      <x:c r="X104" s="16"/>
      <x:c r="Y104" s="16"/>
      <x:c r="Z104" s="16"/>
      <x:c r="AA104" s="17"/>
      <x:c r="AB104" s="16"/>
      <x:c r="AC104" s="17"/>
      <x:c r="AD104" s="19" t="str">
        <x:f>IF(B104="","",IF(B104="NO","",IF(OR(X104="CERRADA",X104="RECHAZADA",X104="DIFERIDA",X104="CANCELADA"),IF(AC104="","",AC104-C104),TODAY()-C104)))</x:f>
      </x:c>
      <x:c r="AE104" s="19" t="n">
        <x:f>IF(B104="",0,IF(B104="NO",0,IF(A104="",1,0)+COUNTBLANK(C104:L104)+COUNTBLANK(N104:O104)+COUNTBLANK(Q104:U104)+IF(S104="COMPLETAR",1,0)+IF(T104="COMPLETAR",1,0)+IF(COUNTIF($A$6:$A$105,A104)&gt;1,1,0)+IF(U104&lt;C104,1,0)+IF(AND(O104="SI",P104=""),1,0)+IF(AND(X104="LISTA PARA VERIFICAR",OR(V104="",W104="")),1,0)+IF(AND(COUNTA(Y104:AA104)&gt;0,COUNTA(Y104:AA104)&lt;3),1,0)+IF(AND(X104="CERRADA",OR(AND(Y104&lt;&gt;"CONFORME",Y104&lt;&gt;"ACEPTADA CON DESVIACIÓN"),Z104="",AA104="",AB104="",AC104="")),1,0)+IF(AND(OR(X104="RECHAZADA",X104="DIFERIDA",X104="CANCELADA"),OR(AB104="",AC104="")),1,0)+IF(AND(AC104&lt;&gt;"",AC104&lt;C104),1,0)+IF(AND(AC104&lt;&gt;"",AA104&lt;&gt;"",AC104&lt;AA104),1,0)))</x:f>
        <x:v>0</x:v>
      </x:c>
      <x:c r="AF104" s="16" t="str">
        <x:f>IF(B104="","",IF(B104="NO","NO APLICA",IF(AE104&gt;0,"INCOMPLETA",IF(X104="CANCELADA","CANCELADA",IF(X104="CERRADA","CERRADA",IF(X104="RECHAZADA","RECHAZADA",IF(X104="DIFERIDA","DIFERIDA",IF(TODAY()&gt;U104,"VENCIDA",IF(X104="LISTA PARA VERIFICAR","POR VERIFICAR","ABIERTA")))))))))</x:f>
      </x:c>
    </x:row>
    <x:row r="105">
      <x:c r="A105" s="16"/>
      <x:c r="B105" s="16"/>
      <x:c r="C105" s="17"/>
      <x:c r="D105" s="16"/>
      <x:c r="E105" s="16"/>
      <x:c r="F105" s="16"/>
      <x:c r="G105" s="16"/>
      <x:c r="H105" s="16"/>
      <x:c r="I105" s="16"/>
      <x:c r="J105" s="16"/>
      <x:c r="K105" s="16"/>
      <x:c r="L105" s="16"/>
      <x:c r="M105" s="16"/>
      <x:c r="N105" s="16"/>
      <x:c r="O105" s="16"/>
      <x:c r="P105" s="16"/>
      <x:c r="Q105" s="16"/>
      <x:c r="R105" s="16"/>
      <x:c r="S105" s="18"/>
      <x:c r="T105" s="18"/>
      <x:c r="U105" s="17"/>
      <x:c r="V105" s="16"/>
      <x:c r="W105" s="17"/>
      <x:c r="X105" s="16"/>
      <x:c r="Y105" s="16"/>
      <x:c r="Z105" s="16"/>
      <x:c r="AA105" s="17"/>
      <x:c r="AB105" s="16"/>
      <x:c r="AC105" s="17"/>
      <x:c r="AD105" s="19" t="str">
        <x:f>IF(B105="","",IF(B105="NO","",IF(OR(X105="CERRADA",X105="RECHAZADA",X105="DIFERIDA",X105="CANCELADA"),IF(AC105="","",AC105-C105),TODAY()-C105)))</x:f>
      </x:c>
      <x:c r="AE105" s="19" t="n">
        <x:f>IF(B105="",0,IF(B105="NO",0,IF(A105="",1,0)+COUNTBLANK(C105:L105)+COUNTBLANK(N105:O105)+COUNTBLANK(Q105:U105)+IF(S105="COMPLETAR",1,0)+IF(T105="COMPLETAR",1,0)+IF(COUNTIF($A$6:$A$105,A105)&gt;1,1,0)+IF(U105&lt;C105,1,0)+IF(AND(O105="SI",P105=""),1,0)+IF(AND(X105="LISTA PARA VERIFICAR",OR(V105="",W105="")),1,0)+IF(AND(COUNTA(Y105:AA105)&gt;0,COUNTA(Y105:AA105)&lt;3),1,0)+IF(AND(X105="CERRADA",OR(AND(Y105&lt;&gt;"CONFORME",Y105&lt;&gt;"ACEPTADA CON DESVIACIÓN"),Z105="",AA105="",AB105="",AC105="")),1,0)+IF(AND(OR(X105="RECHAZADA",X105="DIFERIDA",X105="CANCELADA"),OR(AB105="",AC105="")),1,0)+IF(AND(AC105&lt;&gt;"",AC105&lt;C105),1,0)+IF(AND(AC105&lt;&gt;"",AA105&lt;&gt;"",AC105&lt;AA105),1,0)))</x:f>
        <x:v>0</x:v>
      </x:c>
      <x:c r="AF105" s="16" t="str">
        <x:f>IF(B105="","",IF(B105="NO","NO APLICA",IF(AE105&gt;0,"INCOMPLETA",IF(X105="CANCELADA","CANCELADA",IF(X105="CERRADA","CERRADA",IF(X105="RECHAZADA","RECHAZADA",IF(X105="DIFERIDA","DIFERIDA",IF(TODAY()&gt;U105,"VENCIDA",IF(X105="LISTA PARA VERIFICAR","POR VERIFICAR","ABIERTA")))))))))</x:f>
      </x:c>
    </x:row>
  </x:sheetData>
  <x:mergeCells>
    <x:mergeCell ref="A1:AF2"/>
    <x:mergeCell ref="A3:AF3"/>
  </x:mergeCells>
  <x:conditionalFormatting sqref="AF6:AF105">
    <x:cfRule type="containsText" dxfId="0" priority="1" operator="containsText" text="INCOMPLETA"/>
    <x:cfRule type="containsText" dxfId="1" priority="2" operator="containsText" text="VENCIDA"/>
    <x:cfRule type="containsText" dxfId="2" priority="3" operator="containsText" text="POR VERIFICAR"/>
    <x:cfRule type="containsText" dxfId="3" priority="4" operator="containsText" text="CERRADA"/>
    <x:cfRule type="containsText" dxfId="4" priority="5" operator="containsText" text="ABIERTA"/>
    <x:cfRule type="containsText" dxfId="5" priority="6" operator="containsText" text="CANCELADA"/>
    <x:cfRule type="containsText" dxfId="6" priority="7" operator="containsText" text="NO APLICA"/>
  </x:conditionalFormatting>
  <x:dataValidations count="6">
    <x:dataValidation type="list" sqref="B6:B105">
      <x:formula1>"SI,NO"</x:formula1>
    </x:dataValidation>
    <x:dataValidation type="list" sqref="O6:O105">
      <x:formula1>"SI,NO"</x:formula1>
    </x:dataValidation>
    <x:dataValidation type="list" sqref="Q6:Q105">
      <x:formula1>"Crítica,Alta,Media,Baja"</x:formula1>
    </x:dataValidation>
    <x:dataValidation type="list" sqref="R6:R105">
      <x:formula1>"P1,P2,P3,P4"</x:formula1>
    </x:dataValidation>
    <x:dataValidation type="list" sqref="X6:X105">
      <x:formula1>"ABIERTA,ASIGNADA,EN ANÁLISIS,EN CORRECCIÓN,LISTA PARA VERIFICAR,CERRADA,RECHAZADA,DIFERIDA,CANCELADA"</x:formula1>
    </x:dataValidation>
    <x:dataValidation type="list" sqref="Y6:Y105">
      <x:formula1>"CONFORME,NO CONFORME,ACEPTADA CON DESVIACIÓN,NO APLICA"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55" hidden="0" customWidth="1"/>
  </x:cols>
  <x:sheetData>
    <x:row r="1">
      <x:c r="A1" s="3" t="str">
        <x:v>SORA INCIDENCIAS · DASHBOARD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6" t="str">
        <x:v>El gate prioriza integridad del registro, severidad, vencimiento, verificación y cierre.</x:v>
      </x:c>
      <x:c r="B3" s="6"/>
      <x:c r="C3" s="6"/>
      <x:c r="D3" s="6"/>
      <x:c r="E3" s="6"/>
      <x:c r="F3" s="6"/>
      <x:c r="G3" s="6"/>
      <x:c r="H3" s="6"/>
    </x:row>
    <x:row r="5">
      <x:c r="A5" s="10" t="str">
        <x:v>INDICADOR</x:v>
      </x:c>
      <x:c r="B5" s="10" t="str">
        <x:v>VALOR</x:v>
      </x:c>
    </x:row>
    <x:row r="6">
      <x:c r="A6" t="str">
        <x:v>Incidencias vigentes</x:v>
      </x:c>
      <x:c r="B6" t="n">
        <x:f>COUNTIFS(INCIDENCIAS!$B$6:$B$105,"SI",INCIDENCIAS!$AF$6:$AF$105,"&lt;&gt;CANCELADA")</x:f>
        <x:v>14</x:v>
      </x:c>
    </x:row>
    <x:row r="7">
      <x:c r="A7" t="str">
        <x:v>Incompletas</x:v>
      </x:c>
      <x:c r="B7" t="n">
        <x:f>COUNTIFS(INCIDENCIAS!$B$6:$B$105,"SI",INCIDENCIAS!$AF$6:$AF$105,"INCOMPLETA")</x:f>
        <x:v>14</x:v>
      </x:c>
    </x:row>
    <x:row r="8">
      <x:c r="A8" t="str">
        <x:v>Críticas sin cerrar</x:v>
      </x:c>
      <x:c r="B8" t="n">
        <x:f>COUNTIFS(INCIDENCIAS!$B$6:$B$105,"SI",INCIDENCIAS!$Q$6:$Q$105,"Crítica",INCIDENCIAS!$X$6:$X$105,"&lt;&gt;CERRADA",INCIDENCIAS!$X$6:$X$105,"&lt;&gt;CANCELADA")</x:f>
        <x:v>0</x:v>
      </x:c>
    </x:row>
    <x:row r="9">
      <x:c r="A9" t="str">
        <x:v>Altas sin cerrar</x:v>
      </x:c>
      <x:c r="B9" t="n">
        <x:f>COUNTIFS(INCIDENCIAS!$B$6:$B$105,"SI",INCIDENCIAS!$Q$6:$Q$105,"Alta",INCIDENCIAS!$X$6:$X$105,"&lt;&gt;CERRADA",INCIDENCIAS!$X$6:$X$105,"&lt;&gt;CANCELADA")</x:f>
        <x:v>5</x:v>
      </x:c>
    </x:row>
    <x:row r="10">
      <x:c r="A10" t="str">
        <x:v>Vencidas</x:v>
      </x:c>
      <x:c r="B10" t="n">
        <x:f>COUNTIFS(INCIDENCIAS!$B$6:$B$105,"SI",INCIDENCIAS!$AF$6:$AF$105,"VENCIDA")</x:f>
        <x:v>0</x:v>
      </x:c>
    </x:row>
    <x:row r="11">
      <x:c r="A11" t="str">
        <x:v>Por verificar</x:v>
      </x:c>
      <x:c r="B11" t="n">
        <x:f>COUNTIFS(INCIDENCIAS!$B$6:$B$105,"SI",INCIDENCIAS!$AF$6:$AF$105,"POR VERIFICAR")</x:f>
        <x:v>0</x:v>
      </x:c>
    </x:row>
    <x:row r="12">
      <x:c r="A12" t="str">
        <x:v>Abiertas controladas</x:v>
      </x:c>
      <x:c r="B12" t="n">
        <x:f>COUNTIFS(INCIDENCIAS!$B$6:$B$105,"SI",INCIDENCIAS!$AF$6:$AF$105,"ABIERTA")</x:f>
        <x:v>0</x:v>
      </x:c>
    </x:row>
    <x:row r="13">
      <x:c r="A13" t="str">
        <x:v>Cerradas</x:v>
      </x:c>
      <x:c r="B13" t="n">
        <x:f>COUNTIFS(INCIDENCIAS!$B$6:$B$105,"SI",INCIDENCIAS!$AF$6:$AF$105,"CERRADA")</x:f>
        <x:v>0</x:v>
      </x:c>
    </x:row>
    <x:row r="14">
      <x:c r="A14" t="str">
        <x:v>Rechazadas / diferidas</x:v>
      </x:c>
      <x:c r="B14" t="n">
        <x:f>COUNTIFS(INCIDENCIAS!$B$6:$B$105,"SI",INCIDENCIAS!$AF$6:$AF$105,"RECHAZADA")+COUNTIFS(INCIDENCIAS!$B$6:$B$105,"SI",INCIDENCIAS!$AF$6:$AF$105,"DIFERIDA")</x:f>
        <x:v>0</x:v>
      </x:c>
    </x:row>
    <x:row r="15">
      <x:c r="A15" t="str">
        <x:v>Canceladas</x:v>
      </x:c>
      <x:c r="B15" t="n">
        <x:f>COUNTIFS(INCIDENCIAS!$B$6:$B$105,"SI",INCIDENCIAS!$AF$6:$AF$105,"CANCELADA")</x:f>
        <x:v>0</x:v>
      </x:c>
    </x:row>
    <x:row r="17">
      <x:c r="A17" s="10" t="str">
        <x:v>GATE</x:v>
      </x:c>
      <x:c r="B17" s="10" t="str">
        <x:v>VALOR</x:v>
      </x:c>
    </x:row>
    <x:row r="18">
      <x:c r="A18" t="str">
        <x:v>Configuración incompleta</x:v>
      </x:c>
      <x:c r="B18" t="n">
        <x:f>COUNTIF(CONFIG!$B$6:$B$14,"COMPLETAR")+COUNTBLANK(CONFIG!$B$6:$B$14)</x:f>
        <x:v>7</x:v>
      </x:c>
    </x:row>
    <x:row r="19">
      <x:c r="A19" t="str">
        <x:v>Decisión</x:v>
      </x:c>
      <x:c r="B19" t="str">
        <x:f>IF(B6=0,"SIN INCIDENCIAS VIGENTES",IF(B18&gt;0,"CONFIGURACIÓN INCOMPLETA",IF(B7&gt;0,"REGISTROS INCOMPLETOS",IF(B8&gt;0,"INCIDENCIAS CRÍTICAS ABIERTAS",IF(B10&gt;0,"INCIDENCIAS VENCIDAS",IF(B11&gt;0,"PENDIENTE DE VERIFICACIÓN",IF(B13=B6,"INCIDENCIAS CERRADAS","CONTROL ACTIVO")))))))</x:f>
        <x:v>CONFIGURACIÓN INCOMPLETA</x:v>
      </x:c>
    </x:row>
    <x:row r="20">
      <x:c r="A20" t="str">
        <x:v>Prioridad</x:v>
      </x:c>
      <x:c r="B20" t="str">
        <x:v>Configuración → integridad → críticas → vencidas → verificación → control activo → cierre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49" hidden="0" customWidth="1"/>
    <x:col min="4" max="4" width="49" hidden="0" customWidth="1"/>
  </x:cols>
  <x:sheetData>
    <x:row r="1">
      <x:c r="A1" s="20" t="str">
        <x:v>SORA INCIDENCIAS · GUÍA DE USO</x:v>
      </x:c>
      <x:c r="B1" s="20"/>
      <x:c r="C1" s="20"/>
      <x:c r="D1" s="20"/>
    </x:row>
    <x:row r="2">
      <x:c r="A2" s="20"/>
      <x:c r="B2" s="20"/>
      <x:c r="C2" s="20"/>
      <x:c r="D2" s="20"/>
    </x:row>
    <x:row r="3">
      <x:c r="A3" s="6" t="str">
        <x:v>Una incidencia sólo se cierra cuando la respuesta fue implementada y verificada por la autoridad definida.</x:v>
      </x:c>
      <x:c r="B3" s="6"/>
      <x:c r="C3" s="6"/>
      <x:c r="D3" s="6"/>
    </x:row>
    <x:row r="4">
      <x:c r="A4" s="16"/>
      <x:c r="B4" s="16"/>
      <x:c r="C4" s="16"/>
      <x:c r="D4" s="16"/>
    </x:row>
    <x:row r="5">
      <x:c r="A5" s="10" t="str">
        <x:v>PASO</x:v>
      </x:c>
      <x:c r="B5" s="10" t="str">
        <x:v>ACCIÓN</x:v>
      </x:c>
      <x:c r="C5" s="10" t="str">
        <x:v>REGLA</x:v>
      </x:c>
      <x:c r="D5" s="10" t="str">
        <x:v>SALIDA</x:v>
      </x:c>
    </x:row>
    <x:row r="6">
      <x:c r="A6" s="16" t="str">
        <x:v>1</x:v>
      </x:c>
      <x:c r="B6" s="16" t="str">
        <x:v>Configurar</x:v>
      </x:c>
      <x:c r="C6" s="16" t="str">
        <x:v>Definir proyecto, custodio, revisor y autoridad de cierre</x:v>
      </x:c>
      <x:c r="D6" s="16" t="str">
        <x:v>Contexto controlado</x:v>
      </x:c>
    </x:row>
    <x:row r="7">
      <x:c r="A7" s="16" t="str">
        <x:v>2</x:v>
      </x:c>
      <x:c r="B7" s="16" t="str">
        <x:v>Detectar</x:v>
      </x:c>
      <x:c r="C7" s="16" t="str">
        <x:v>Registrar condición observable, fecha, ubicación y referencia</x:v>
      </x:c>
      <x:c r="D7" s="16" t="str">
        <x:v>Hallazgo reproducible</x:v>
      </x:c>
    </x:row>
    <x:row r="8">
      <x:c r="A8" s="16" t="str">
        <x:v>3</x:v>
      </x:c>
      <x:c r="B8" s="16" t="str">
        <x:v>Clasificar</x:v>
      </x:c>
      <x:c r="C8" s="16" t="str">
        <x:v>Asignar etapa, dominio, tipo, origen, impacto y severidad</x:v>
      </x:c>
      <x:c r="D8" s="16" t="str">
        <x:v>Prioridad consistente</x:v>
      </x:c>
    </x:row>
    <x:row r="9">
      <x:c r="A9" s="16" t="str">
        <x:v>4</x:v>
      </x:c>
      <x:c r="B9" s="16" t="str">
        <x:v>Asignar</x:v>
      </x:c>
      <x:c r="C9" s="16" t="str">
        <x:v>Nombrar responsable, revisor y fecha objetivo</x:v>
      </x:c>
      <x:c r="D9" s="16" t="str">
        <x:v>Responsabilidad visible</x:v>
      </x:c>
    </x:row>
    <x:row r="10">
      <x:c r="A10" s="16" t="str">
        <x:v>5</x:v>
      </x:c>
      <x:c r="B10" s="16" t="str">
        <x:v>Responder</x:v>
      </x:c>
      <x:c r="C10" s="16" t="str">
        <x:v>Describir la acción y registrar su fecha</x:v>
      </x:c>
      <x:c r="D10" s="16" t="str">
        <x:v>Respuesta trazable</x:v>
      </x:c>
    </x:row>
    <x:row r="11">
      <x:c r="A11" s="16" t="str">
        <x:v>6</x:v>
      </x:c>
      <x:c r="B11" s="16" t="str">
        <x:v>Verificar</x:v>
      </x:c>
      <x:c r="C11" s="16" t="str">
        <x:v>Registrar resultado, verificador, fecha y evidencia</x:v>
      </x:c>
      <x:c r="D11" s="16" t="str">
        <x:v>Resultado independiente</x:v>
      </x:c>
    </x:row>
    <x:row r="12">
      <x:c r="A12" s="16" t="str">
        <x:v>7</x:v>
      </x:c>
      <x:c r="B12" s="16" t="str">
        <x:v>Cerrar</x:v>
      </x:c>
      <x:c r="C12" s="16" t="str">
        <x:v>Documentar decisión, justificación y fecha de cierre</x:v>
      </x:c>
      <x:c r="D12" s="16" t="str">
        <x:v>Cierre auditable</x:v>
      </x:c>
    </x:row>
    <x:row r="13">
      <x:c r="A13" s="16" t="str">
        <x:v>8</x:v>
      </x:c>
      <x:c r="B13" s="16" t="str">
        <x:v>Escalar</x:v>
      </x:c>
      <x:c r="C13" s="16" t="str">
        <x:v>Si cambia una base aprobada, vincular el cambio o decisión</x:v>
      </x:c>
      <x:c r="D13" s="16" t="str">
        <x:v>Gobierno separado</x:v>
      </x:c>
    </x:row>
    <x:row r="14">
      <x:c r="A14" s="16" t="str">
        <x:v>9</x:v>
      </x:c>
      <x:c r="B14" s="16" t="str">
        <x:v>Actualizar</x:v>
      </x:c>
      <x:c r="C14" s="16" t="str">
        <x:v>Conservar incidencias rechazadas, diferidas y canceladas con motivo y fecha</x:v>
      </x:c>
      <x:c r="D14" s="16" t="str">
        <x:v>Historial íntegro</x:v>
      </x:c>
    </x:row>
    <x:row r="15">
      <x:c r="A15" s="16" t="str">
        <x:v>10</x:v>
      </x:c>
      <x:c r="B15" s="16" t="str">
        <x:v>Revisar dashboard</x:v>
      </x:c>
      <x:c r="C15" s="16" t="str">
        <x:v>Atender primero registros incompletos, críticas y vencidas</x:v>
      </x:c>
      <x:c r="D15" s="16" t="str">
        <x:v>Control priorizado</x:v>
      </x:c>
    </x:row>
    <x:row r="16">
      <x:c r="A16" s="16"/>
      <x:c r="B16" s="16"/>
      <x:c r="C16" s="16"/>
      <x:c r="D16" s="16"/>
    </x:row>
    <x:row r="17">
      <x:c r="A17" s="16"/>
      <x:c r="B17" s="16"/>
      <x:c r="C17" s="16"/>
      <x:c r="D17" s="16"/>
    </x:row>
    <x:row r="18">
      <x:c r="A18" s="16"/>
      <x:c r="B18" s="16"/>
      <x:c r="C18" s="16"/>
      <x:c r="D18" s="16"/>
    </x:row>
    <x:row r="19">
      <x:c r="A19" s="16"/>
      <x:c r="B19" s="16"/>
      <x:c r="C19" s="16"/>
      <x:c r="D19" s="16"/>
    </x:row>
    <x:row r="20">
      <x:c r="A20" s="16"/>
      <x:c r="B20" s="16"/>
      <x:c r="C20" s="16"/>
      <x:c r="D20" s="16"/>
    </x:row>
  </x:sheetData>
  <x:mergeCells>
    <x:mergeCell ref="A1:D2"/>
    <x:mergeCell ref="A3:D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8" hidden="0" customWidth="1"/>
    <x:col min="3" max="3" width="58" hidden="0" customWidth="1"/>
    <x:col min="4" max="4" width="78" hidden="0" customWidth="1"/>
  </x:cols>
  <x:sheetData>
    <x:row r="1">
      <x:c r="A1" s="20" t="str">
        <x:v>SORA INCIDENCIAS · FUENTES Y LÍMITES</x:v>
      </x:c>
      <x:c r="B1" s="20"/>
      <x:c r="C1" s="20"/>
      <x:c r="D1" s="20"/>
    </x:row>
    <x:row r="2">
      <x:c r="A2" s="20"/>
      <x:c r="B2" s="20"/>
      <x:c r="C2" s="20"/>
      <x:c r="D2" s="20"/>
    </x:row>
    <x:row r="3">
      <x:c r="A3" s="6" t="str">
        <x:v>Recurso práctico basado en principios públicos. No reproduce normas protegidas ni certifica conformidad.</x:v>
      </x:c>
      <x:c r="B3" s="6"/>
      <x:c r="C3" s="6"/>
      <x:c r="D3" s="6"/>
    </x:row>
    <x:row r="4">
      <x:c r="A4" s="16"/>
      <x:c r="B4" s="16"/>
      <x:c r="C4" s="16"/>
      <x:c r="D4" s="16"/>
    </x:row>
    <x:row r="5">
      <x:c r="A5" s="10" t="str">
        <x:v>REFERENCIA</x:v>
      </x:c>
      <x:c r="B5" s="10" t="str">
        <x:v>APLICACIÓN</x:v>
      </x:c>
      <x:c r="C5" s="10" t="str">
        <x:v>LÍMITE</x:v>
      </x:c>
      <x:c r="D5" s="10" t="str">
        <x:v>URL</x:v>
      </x:c>
    </x:row>
    <x:row r="6">
      <x:c r="A6" s="16" t="str">
        <x:v>ISO 19650-2:2018</x:v>
      </x:c>
      <x:c r="B6" s="16" t="str">
        <x:v>Gestión de información en la fase de entrega</x:v>
      </x:c>
      <x:c r="C6" s="16" t="str">
        <x:v>Confirmada en 2024; existe revisión en desarrollo</x:v>
      </x:c>
      <x:c r="D6" s="16" t="str">
        <x:v>https://www.iso.org/standard/68080.html</x:v>
      </x:c>
    </x:row>
    <x:row r="7">
      <x:c r="A7" s="16" t="str">
        <x:v>ISO 19650-4:2022</x:v>
      </x:c>
      <x:c r="B7" s="16" t="str">
        <x:v>Proceso y criterios de calidad para intercambios</x:v>
      </x:c>
      <x:c r="C7" s="16" t="str">
        <x:v>Aplicar según escala y complejidad</x:v>
      </x:c>
      <x:c r="D7" s="16" t="str">
        <x:v>https://www.iso.org/standard/78246.html</x:v>
      </x:c>
    </x:row>
    <x:row r="8">
      <x:c r="A8" s="16" t="str">
        <x:v>buildingSMART BCF</x:v>
      </x:c>
      <x:c r="B8" s="16" t="str">
        <x:v>Comunicación abierta de incidencias vinculadas a modelos</x:v>
      </x:c>
      <x:c r="C8" s="16" t="str">
        <x:v>BCF es opcional; el registro también cubre asuntos no BIM</x:v>
      </x:c>
      <x:c r="D8" s="16" t="str">
        <x:v>https://www.buildingsmart.org/standards/bsi-standards/bim-collaboration-format/</x:v>
      </x:c>
    </x:row>
    <x:row r="9">
      <x:c r="A9" s="16" t="str">
        <x:v>Contrato / BEP / procedimiento QA/QC</x:v>
      </x:c>
      <x:c r="B9" s="16" t="str">
        <x:v>Autoridades, plazos, taxonomías y aceptación</x:v>
      </x:c>
      <x:c r="C9" s="16" t="str">
        <x:v>Prevalece sobre esta plantilla</x:v>
      </x:c>
      <x:c r="D9" s="16" t="str">
        <x:v>Definir por proyecto</x:v>
      </x:c>
    </x:row>
    <x:row r="10">
      <x:c r="A10" s="16"/>
      <x:c r="B10" s="16"/>
      <x:c r="C10" s="16"/>
      <x:c r="D10" s="16"/>
    </x:row>
  </x:sheetData>
  <x:mergeCells>
    <x:mergeCell ref="A1:D2"/>
    <x:mergeCell ref="A3:D3"/>
  </x:mergeCells>
  <x:pageMargins left="0.7" right="0.7" top="0.75" bottom="0.75" header="0.3" footer="0.3"/>
</x:worksheet>
</file>